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<sst xmlns="http://schemas.openxmlformats.org/spreadsheetml/2006/main" count="714" uniqueCount="479">
  <si>
    <t>návrh</t>
  </si>
  <si>
    <t>Kapitálové výdavky</t>
  </si>
  <si>
    <t>Vzdelávacie poukazy</t>
  </si>
  <si>
    <t>v €</t>
  </si>
  <si>
    <t xml:space="preserve">   Súlovce</t>
  </si>
  <si>
    <t>str.5</t>
  </si>
  <si>
    <t>str.2</t>
  </si>
  <si>
    <t>str. 1</t>
  </si>
  <si>
    <t>zam.  55 %</t>
  </si>
  <si>
    <t>Bežné výdavky</t>
  </si>
  <si>
    <t>ekonomická klasifikácia</t>
  </si>
  <si>
    <t xml:space="preserve">kód </t>
  </si>
  <si>
    <t>zdroja</t>
  </si>
  <si>
    <t>funkčná</t>
  </si>
  <si>
    <t>klasifikácia</t>
  </si>
  <si>
    <t>610       Mzdy</t>
  </si>
  <si>
    <t>620       Poistné a príspevky do poisťovní</t>
  </si>
  <si>
    <t>632 004 Internetové služby</t>
  </si>
  <si>
    <t>633 006 Všeobecný materiál</t>
  </si>
  <si>
    <t>633 003 Telekomunikačná technika</t>
  </si>
  <si>
    <t>633 009 Knihy,noviny,časopisy,uč.pomôcky</t>
  </si>
  <si>
    <t>633 013 Softvér a licencie</t>
  </si>
  <si>
    <t>633 016 Reprezentačné</t>
  </si>
  <si>
    <t>635 002 Údržba výpočtovej techniky</t>
  </si>
  <si>
    <t>635 004 Údržba prev.strojov,prístrojov,zariadení</t>
  </si>
  <si>
    <t>635 006 Údržba budov,priestorov a objektov</t>
  </si>
  <si>
    <t>635 009 Údržba softvéru</t>
  </si>
  <si>
    <t>637 001 Školenia,kurzy, semináre</t>
  </si>
  <si>
    <t>637 004 Všeobecné služby</t>
  </si>
  <si>
    <t>637 011 Štúdie, expertízy, posudky</t>
  </si>
  <si>
    <t>637 012 Poplatky,odvody banke, konc.popl.</t>
  </si>
  <si>
    <t>637 014 Stravovanie</t>
  </si>
  <si>
    <t>637 016 Prídel do sociálneho fondu</t>
  </si>
  <si>
    <t>637 026 Odmeny poslancom</t>
  </si>
  <si>
    <t>637 027 Odmeny na dohody o vykonaní práce</t>
  </si>
  <si>
    <t>637 015 Poistenie</t>
  </si>
  <si>
    <t>01.1.2</t>
  </si>
  <si>
    <t>637 005  špeciálne služby - audit</t>
  </si>
  <si>
    <t>632 003 Poštovné</t>
  </si>
  <si>
    <t>633 006 Materiál</t>
  </si>
  <si>
    <t xml:space="preserve">631 001 Cestovné </t>
  </si>
  <si>
    <t>08.4.0</t>
  </si>
  <si>
    <t>632 001 Elektrika</t>
  </si>
  <si>
    <t>632 002 Voda</t>
  </si>
  <si>
    <t>633 015 Palivo ako zdroj energie</t>
  </si>
  <si>
    <t>635 006 Údržba budov, priestorov a objektov</t>
  </si>
  <si>
    <t>05.1.0</t>
  </si>
  <si>
    <t>630      Tovary a služby</t>
  </si>
  <si>
    <t>633 010 Pracovný odev, obuv, prac.pomôcky</t>
  </si>
  <si>
    <t>634 001 Palivo</t>
  </si>
  <si>
    <t>634 002 Opravy a údržba traktora</t>
  </si>
  <si>
    <t>634 003 Povinné zmluvné poistenie</t>
  </si>
  <si>
    <t>637 004  Odvoz a uloženie TKO</t>
  </si>
  <si>
    <t>637 016 Prídel do SF</t>
  </si>
  <si>
    <t>637 027 Odmeny na dohod y o VP, o činnosti</t>
  </si>
  <si>
    <t>05.2.0</t>
  </si>
  <si>
    <t>632 001 Elektrická energia</t>
  </si>
  <si>
    <t>634 002 Opravy a údržba fekálu</t>
  </si>
  <si>
    <t>635 004 Oprava a údržba strojov</t>
  </si>
  <si>
    <t>637 015  Poistenie</t>
  </si>
  <si>
    <t>637 006 Lekárske prehliadky</t>
  </si>
  <si>
    <t>09.1.1.1</t>
  </si>
  <si>
    <t>632 001 1 Elektrická energia</t>
  </si>
  <si>
    <t>632 001 2 Plyn</t>
  </si>
  <si>
    <t>637 016 Odvod do SF</t>
  </si>
  <si>
    <t>09.1.2.1</t>
  </si>
  <si>
    <t>631 031 Cestovné</t>
  </si>
  <si>
    <t>632 003 Poštovné, telefón</t>
  </si>
  <si>
    <t>633 002 Výpočtová technika</t>
  </si>
  <si>
    <t>633 004 Stroje, prístroje a zariadenia</t>
  </si>
  <si>
    <t xml:space="preserve">633 009 Knihy, noviny, časopisy </t>
  </si>
  <si>
    <t>633 010 Ochranné pomôcky</t>
  </si>
  <si>
    <t>633 013 Softwer</t>
  </si>
  <si>
    <t>633 015 Palivo</t>
  </si>
  <si>
    <t>635 004 Údržba prevádzk. strojov,prístrojov zar.</t>
  </si>
  <si>
    <t>637 001 Školenia, kurzy, semináre</t>
  </si>
  <si>
    <t>637 006 Náhrady.lek.prehl.,posudky</t>
  </si>
  <si>
    <t>637 012 Poplatky, odvody</t>
  </si>
  <si>
    <t>637 016 odvod do SF</t>
  </si>
  <si>
    <t xml:space="preserve"> 09.1.2.1</t>
  </si>
  <si>
    <t>637 027 Odmeny na dohodu</t>
  </si>
  <si>
    <t>09.6.0.1</t>
  </si>
  <si>
    <t>632 001 1 Elektrika</t>
  </si>
  <si>
    <t>632 002  Voda</t>
  </si>
  <si>
    <t>637 012 Poplatky a odvody  (soza)</t>
  </si>
  <si>
    <t>630     Tovary a  služby</t>
  </si>
  <si>
    <t>633 009 Knihy</t>
  </si>
  <si>
    <t>637 027 Odmeny na dohodu o vykonaní práce</t>
  </si>
  <si>
    <t>632 001  Elktrická energia</t>
  </si>
  <si>
    <t xml:space="preserve">637 003 propagácia, reklama </t>
  </si>
  <si>
    <t>637 005 Špeciálne služby</t>
  </si>
  <si>
    <t>630    Tovary a služby</t>
  </si>
  <si>
    <t>632 001 Plyn</t>
  </si>
  <si>
    <t>08.1.0</t>
  </si>
  <si>
    <t>06.4.0</t>
  </si>
  <si>
    <t>06.2.0</t>
  </si>
  <si>
    <t>630 Tovary a služby</t>
  </si>
  <si>
    <t>633 015 Palivá ako zdroj energie</t>
  </si>
  <si>
    <t>634 001 Palivo, olej</t>
  </si>
  <si>
    <t>630   Tovary a služby</t>
  </si>
  <si>
    <t>635 004 Údržba prev. strojov</t>
  </si>
  <si>
    <t>633 006  Všeobecný materiál</t>
  </si>
  <si>
    <t>636 001 Nájom chodníkov</t>
  </si>
  <si>
    <t>10.7.0</t>
  </si>
  <si>
    <t>620         Poistné a príspevky do poisťovní</t>
  </si>
  <si>
    <t>610         Mzdy</t>
  </si>
  <si>
    <t>630       Tovary a služby</t>
  </si>
  <si>
    <t>631 001  Cestovné</t>
  </si>
  <si>
    <t>630           Tovary a služby</t>
  </si>
  <si>
    <t>640        Transfery jednotlivcom, nezisk.PO</t>
  </si>
  <si>
    <t>640    Bežné transfery</t>
  </si>
  <si>
    <t>610   Mzdy</t>
  </si>
  <si>
    <t>20 09.1.2.1</t>
  </si>
  <si>
    <t>Bežné výdavky spolu</t>
  </si>
  <si>
    <t>717   Realizácia stavieb a ich techn.zhodn.</t>
  </si>
  <si>
    <t>Kapitálové výdavky spolu</t>
  </si>
  <si>
    <t>Výdavkové finančné operácie</t>
  </si>
  <si>
    <t>Rozpočtové výdavky spolu</t>
  </si>
  <si>
    <t>Sumarizácia  výdavkov</t>
  </si>
  <si>
    <t>Rozpočtové  príjmy</t>
  </si>
  <si>
    <t>Rozpočtové výdavky</t>
  </si>
  <si>
    <t>ekonomická   klasifikácia</t>
  </si>
  <si>
    <t>Hospodárenie    celkom</t>
  </si>
  <si>
    <t>637 003 Propagácia, reklama a inzercia</t>
  </si>
  <si>
    <t>642 001 Prísp. Neziskovým organizáciám JDS</t>
  </si>
  <si>
    <t>05. 4. 0.</t>
  </si>
  <si>
    <t>630        Tovary a služby</t>
  </si>
  <si>
    <t>633 009 Knihy, noviny, časopisy, uč.pom.</t>
  </si>
  <si>
    <t xml:space="preserve">Návrh </t>
  </si>
  <si>
    <t>637 027 Odmeny na dohody</t>
  </si>
  <si>
    <t>633 010 Pracovné odevy, obuv, prac.pom.</t>
  </si>
  <si>
    <t>635 006 RaŠÚ budov a objektov</t>
  </si>
  <si>
    <t>633 013 Softver a licencie</t>
  </si>
  <si>
    <t>633 010 prac.odevy, obuv</t>
  </si>
  <si>
    <t>ovocie šťava</t>
  </si>
  <si>
    <t>633 010  Prac. odev obuv, prac. pom.</t>
  </si>
  <si>
    <t>637 016  prídel do SF</t>
  </si>
  <si>
    <t>41,11T1,2</t>
  </si>
  <si>
    <t>str.4</t>
  </si>
  <si>
    <t>str.8</t>
  </si>
  <si>
    <t>640 spolu</t>
  </si>
  <si>
    <t>630+640 spolu</t>
  </si>
  <si>
    <t>642 006  Výdavky na členské príspevky</t>
  </si>
  <si>
    <t>633 001 Interiérové vybavenie</t>
  </si>
  <si>
    <t>111,131C</t>
  </si>
  <si>
    <t>631 001 1 cestovné</t>
  </si>
  <si>
    <t>633 011  Potraviny (Ovocie, šťava)</t>
  </si>
  <si>
    <t>635 004 Údržba   strojov, prístr. a zar.</t>
  </si>
  <si>
    <t>633 004 Prevádzk.stroje prístr.zariadenia</t>
  </si>
  <si>
    <t>na rok</t>
  </si>
  <si>
    <t xml:space="preserve">na rok </t>
  </si>
  <si>
    <t>637 004  Všeobecné služby</t>
  </si>
  <si>
    <t>635 004  RaŠÚ strojov, prístr. a zar.</t>
  </si>
  <si>
    <t>637 006   náhrady na lek. prehl.</t>
  </si>
  <si>
    <t>634 001   Palivo</t>
  </si>
  <si>
    <t>Zvesené</t>
  </si>
  <si>
    <t xml:space="preserve"> Spoločný stavebný  úrad</t>
  </si>
  <si>
    <t xml:space="preserve"> Správa cintorína a DS</t>
  </si>
  <si>
    <t xml:space="preserve">  Miestny rozhlas</t>
  </si>
  <si>
    <t xml:space="preserve"> Nakladanie s odpadmi</t>
  </si>
  <si>
    <t xml:space="preserve"> Nakladanie s odpadovými vodami</t>
  </si>
  <si>
    <t xml:space="preserve"> Materská škola</t>
  </si>
  <si>
    <t xml:space="preserve"> Základná škola</t>
  </si>
  <si>
    <t>Školská  jedáleň</t>
  </si>
  <si>
    <t xml:space="preserve"> Šlolský klub</t>
  </si>
  <si>
    <t>Kultúrny dom, kultúrne podujatia a činnosť</t>
  </si>
  <si>
    <t xml:space="preserve"> Knižnica</t>
  </si>
  <si>
    <t>Pamiatková starostlivosť</t>
  </si>
  <si>
    <t xml:space="preserve"> Šport</t>
  </si>
  <si>
    <t xml:space="preserve"> Verejná zeleň</t>
  </si>
  <si>
    <t>Verejné osvetlenie</t>
  </si>
  <si>
    <t>Správa a údržba ciest</t>
  </si>
  <si>
    <t>Odpadové hospodárstvo</t>
  </si>
  <si>
    <t>Prostredie pre život</t>
  </si>
  <si>
    <t>Skutočnosť</t>
  </si>
  <si>
    <t>637 026 Odmeny a príspevky</t>
  </si>
  <si>
    <t>637 004 vš. Služby</t>
  </si>
  <si>
    <t>620 poistné a prísp do poisťovní z ÚPSVaR</t>
  </si>
  <si>
    <t>610 mzdy  z ÚPSVaR</t>
  </si>
  <si>
    <t>620       Poistné a príspevky do poisťovní z obce</t>
  </si>
  <si>
    <t xml:space="preserve">642 015 nemoc </t>
  </si>
  <si>
    <t>09.1.2.1.</t>
  </si>
  <si>
    <t xml:space="preserve">09.1.2.1.  S </t>
  </si>
  <si>
    <t>610   mzdy</t>
  </si>
  <si>
    <t>11T1+11T2</t>
  </si>
  <si>
    <t xml:space="preserve">642 001 Prísp. Neziskovým org. Veteráni </t>
  </si>
  <si>
    <t>637 005 Špeciálne služby (práv.poradenstvo)</t>
  </si>
  <si>
    <t>632 003 poštovné a telekomunikačné</t>
  </si>
  <si>
    <t>01.1.1.</t>
  </si>
  <si>
    <t xml:space="preserve">01.1.1. </t>
  </si>
  <si>
    <t>10.2.0.</t>
  </si>
  <si>
    <t>Výkonné a zákonodarné  orgány</t>
  </si>
  <si>
    <t>Riadenie obce a aparát úradu</t>
  </si>
  <si>
    <t>Finančné a rozpočtové záležitosti</t>
  </si>
  <si>
    <t xml:space="preserve">  04  Ekonomická oblasť</t>
  </si>
  <si>
    <t xml:space="preserve"> 05  Ochrana životného prostredia</t>
  </si>
  <si>
    <t xml:space="preserve">  08  Rekreácia kultúra a náboženstvo</t>
  </si>
  <si>
    <t xml:space="preserve">  09  Vzdelávanie</t>
  </si>
  <si>
    <t>Sociálne  zabezpečenie</t>
  </si>
  <si>
    <t>Staroba -  (Opatrovetľská služba)</t>
  </si>
  <si>
    <t xml:space="preserve"> Sociálna pomoc občanom v hmotnej núdzi a sociálnej  núdzi</t>
  </si>
  <si>
    <t>633 011 Potraviny</t>
  </si>
  <si>
    <t>637 002 Konkurzy a súťaže, podujatia</t>
  </si>
  <si>
    <t>09.6.0.1.</t>
  </si>
  <si>
    <t>635 006 RaŠU budov,.....opravy výtlkov</t>
  </si>
  <si>
    <t xml:space="preserve">   06  Bývanie a občianska  vybavenosť</t>
  </si>
  <si>
    <t>642 015  nemoc</t>
  </si>
  <si>
    <t xml:space="preserve">633 004  stroje, prístroje zar. náradie </t>
  </si>
  <si>
    <t>06.2.0.</t>
  </si>
  <si>
    <t>632 001 Kultúrny dom el.en.</t>
  </si>
  <si>
    <t>635 002 RaŠU výpočt. Techniky</t>
  </si>
  <si>
    <t>610+620</t>
  </si>
  <si>
    <t xml:space="preserve">630+640  SZP  ZŠ  </t>
  </si>
  <si>
    <t>zš</t>
  </si>
  <si>
    <t>642 015 nemoc</t>
  </si>
  <si>
    <t>630  +640    Tovary a služby</t>
  </si>
  <si>
    <t>637  Odvod do SF + posudky</t>
  </si>
  <si>
    <t>633 010  Prac. pomôcky</t>
  </si>
  <si>
    <t>642 015    nemoc</t>
  </si>
  <si>
    <t>str.3</t>
  </si>
  <si>
    <t>str.6</t>
  </si>
  <si>
    <t>str.7</t>
  </si>
  <si>
    <t>str.9</t>
  </si>
  <si>
    <t>635 006 Údržba budov, objektov..</t>
  </si>
  <si>
    <t>637 006 náhrady</t>
  </si>
  <si>
    <t>637 005  Špeciálne služby</t>
  </si>
  <si>
    <t>637 011 Posudky, Územný plán</t>
  </si>
  <si>
    <t>642 015 Nemocenské dávky</t>
  </si>
  <si>
    <t>716 Projekt.dokumentácia</t>
  </si>
  <si>
    <t>Zásobovanie vodou</t>
  </si>
  <si>
    <t>06.3.0.</t>
  </si>
  <si>
    <t>MŠ</t>
  </si>
  <si>
    <t>ZŠ</t>
  </si>
  <si>
    <t>Ochrana prírody a krajiny 50 j</t>
  </si>
  <si>
    <t>Evidencia obyvateľstva, register</t>
  </si>
  <si>
    <t>633 006 Materiál register</t>
  </si>
  <si>
    <t>41,11T1-T2</t>
  </si>
  <si>
    <t>633 004 Prevádzkové stroje, prístroje, zariadenia</t>
  </si>
  <si>
    <t>11T1,11T2,41</t>
  </si>
  <si>
    <t>637 006  náhrady</t>
  </si>
  <si>
    <t>637 037 vratky</t>
  </si>
  <si>
    <t>633 006  všeobecný materiál</t>
  </si>
  <si>
    <t>verejné osvetlenie</t>
  </si>
  <si>
    <t>610+620 mzdy a odvody</t>
  </si>
  <si>
    <t>41, 11H</t>
  </si>
  <si>
    <t>41,11T1,11T2</t>
  </si>
  <si>
    <t>633 004 prevádzkové stroje</t>
  </si>
  <si>
    <t>Školská jedáleň</t>
  </si>
  <si>
    <t>713004 nákup</t>
  </si>
  <si>
    <t xml:space="preserve"> Rozvoj obcí -Verejná zeleň...</t>
  </si>
  <si>
    <t>Návrh</t>
  </si>
  <si>
    <t>632 005 telekomunikačné služby</t>
  </si>
  <si>
    <t>637 040 Služby v oblasti informačno-komunikačn.</t>
  </si>
  <si>
    <t>výkonné a zákonodarné orgány</t>
  </si>
  <si>
    <t>713004 nákup prev strojov prístr. a zariad.</t>
  </si>
  <si>
    <t>04.5.1.</t>
  </si>
  <si>
    <t>637 005 špeciálne služby</t>
  </si>
  <si>
    <t xml:space="preserve"> 01   08.2.0</t>
  </si>
  <si>
    <t>02     08.2.0</t>
  </si>
  <si>
    <t>03    08.2.0</t>
  </si>
  <si>
    <t>04    08.2.0</t>
  </si>
  <si>
    <t>632 005 Telekomunikačné služby</t>
  </si>
  <si>
    <t>633 009 knihy, časopisy,noviny</t>
  </si>
  <si>
    <t>škola v prírode</t>
  </si>
  <si>
    <t>Základná škola</t>
  </si>
  <si>
    <t>09. 1. 2. 1.</t>
  </si>
  <si>
    <t>15  01.1.1</t>
  </si>
  <si>
    <t>05  01.1.1</t>
  </si>
  <si>
    <t xml:space="preserve">03 01.1.1  </t>
  </si>
  <si>
    <t>14 01.1.1</t>
  </si>
  <si>
    <t>09.6.0.1.1</t>
  </si>
  <si>
    <t xml:space="preserve">632 003 Poštové služby </t>
  </si>
  <si>
    <t>01.1.1</t>
  </si>
  <si>
    <t>04 5.1</t>
  </si>
  <si>
    <t>637 005 šp.služby</t>
  </si>
  <si>
    <t>637 014  Stravovanie</t>
  </si>
  <si>
    <t>633 011  potraviny</t>
  </si>
  <si>
    <t>Verejný vodovod</t>
  </si>
  <si>
    <t>635  004  Údržba prev. Strojov</t>
  </si>
  <si>
    <t xml:space="preserve">632 003 Poštovné </t>
  </si>
  <si>
    <t>631001 Cestovné</t>
  </si>
  <si>
    <t>633 002 výpočtová technika</t>
  </si>
  <si>
    <t xml:space="preserve">633 011  potraviny  </t>
  </si>
  <si>
    <t xml:space="preserve">610       Mzdy     </t>
  </si>
  <si>
    <t>633 009 K učebnice z transferu</t>
  </si>
  <si>
    <t>41,131E</t>
  </si>
  <si>
    <t>632 005 telekomunikčné služby</t>
  </si>
  <si>
    <t>skutočn.</t>
  </si>
  <si>
    <t>Očakávaná</t>
  </si>
  <si>
    <t>01.1.2.</t>
  </si>
  <si>
    <t>2021</t>
  </si>
  <si>
    <t>637 037  vratky</t>
  </si>
  <si>
    <t>632  005 telekomunikačné služby</t>
  </si>
  <si>
    <t>11T1,1AC1,2</t>
  </si>
  <si>
    <t>09.5.0</t>
  </si>
  <si>
    <t>637 027 Dohody o VP</t>
  </si>
  <si>
    <t>špeciálne služby</t>
  </si>
  <si>
    <t>637 014 stravovanie</t>
  </si>
  <si>
    <t>09 11 1</t>
  </si>
  <si>
    <t xml:space="preserve"> </t>
  </si>
  <si>
    <t>637 017 Provízia</t>
  </si>
  <si>
    <t>620   Odvody</t>
  </si>
  <si>
    <t>637 001 školenia, kurzy, semináre</t>
  </si>
  <si>
    <t>637 005 Špeciálne služby.</t>
  </si>
  <si>
    <t>41,1AC1,1AC2</t>
  </si>
  <si>
    <t>11H</t>
  </si>
  <si>
    <t>610+620      mzdy +odvody</t>
  </si>
  <si>
    <t>111+131H</t>
  </si>
  <si>
    <t>2022</t>
  </si>
  <si>
    <t>634 002 Sevis, údržba , opravy auta</t>
  </si>
  <si>
    <t>634 001 Palivo, mazivá, oleje auto</t>
  </si>
  <si>
    <t>634 003 Poistné, zmluvné a havarijné auto</t>
  </si>
  <si>
    <t>634 005 Parkovné diaľničné známky auto</t>
  </si>
  <si>
    <t>711005 ÚP zmeny a doplnky</t>
  </si>
  <si>
    <t xml:space="preserve"> 717 001 real. stavby</t>
  </si>
  <si>
    <t xml:space="preserve"> 08.1.0</t>
  </si>
  <si>
    <t>642 013 odchodné</t>
  </si>
  <si>
    <t xml:space="preserve">642 001 Prísp. Rím.kat. </t>
  </si>
  <si>
    <t xml:space="preserve">642 001 Prísp. Apponiana </t>
  </si>
  <si>
    <t>Rozpočet</t>
  </si>
  <si>
    <t>2023</t>
  </si>
  <si>
    <t>633 002  Výpočtová technika</t>
  </si>
  <si>
    <t>1AC1,AAC2</t>
  </si>
  <si>
    <t xml:space="preserve">21 09.1.2.1 </t>
  </si>
  <si>
    <t>1AC1, 1AC2</t>
  </si>
  <si>
    <t>72f,111</t>
  </si>
  <si>
    <t>635 006 Údržba objektov</t>
  </si>
  <si>
    <t xml:space="preserve"> Voľby,  referendum, sčítanie</t>
  </si>
  <si>
    <t>Civilná obrana</t>
  </si>
  <si>
    <t>02.2.0</t>
  </si>
  <si>
    <t>716 projekt. Dokumnetácia</t>
  </si>
  <si>
    <t>717 001 chodník ralizácia</t>
  </si>
  <si>
    <t>oč.skutočnosť</t>
  </si>
  <si>
    <t>713 004 prev. Stroje</t>
  </si>
  <si>
    <t>610,620 mzdy, odvody</t>
  </si>
  <si>
    <t>717 001 ealizácia nových stavieb</t>
  </si>
  <si>
    <t>637 011 štúdie, expertízy, posudky</t>
  </si>
  <si>
    <t>633 006 všeobecný materiál</t>
  </si>
  <si>
    <t>633 001 interierové vybavenie</t>
  </si>
  <si>
    <t>Asistent učiteľa</t>
  </si>
  <si>
    <t>2024</t>
  </si>
  <si>
    <t>633 006 S materiál sčítanie</t>
  </si>
  <si>
    <t>637 014 J  Stravovanie JK</t>
  </si>
  <si>
    <t xml:space="preserve">637 015 poistenie </t>
  </si>
  <si>
    <t>41,111,1AC1,1AC2</t>
  </si>
  <si>
    <t>41,111,46,20</t>
  </si>
  <si>
    <t>642 012 Odstupné</t>
  </si>
  <si>
    <t>41+1AC1+2</t>
  </si>
  <si>
    <t>635 004  Údržba prev. Strojov</t>
  </si>
  <si>
    <t>637 015 vratky</t>
  </si>
  <si>
    <t>637 037  Vratkz asisent učiteľa</t>
  </si>
  <si>
    <t xml:space="preserve">637 014 Stravovanie </t>
  </si>
  <si>
    <t>01 1 1 S</t>
  </si>
  <si>
    <t xml:space="preserve">633003  telekomunikačná technika </t>
  </si>
  <si>
    <t>637 004 všeobecné služby</t>
  </si>
  <si>
    <t>637 006 Náhrady lek prehliadka</t>
  </si>
  <si>
    <t>633 003 telek.technika</t>
  </si>
  <si>
    <t>41,46,72c</t>
  </si>
  <si>
    <t>dochádzkový systém</t>
  </si>
  <si>
    <t xml:space="preserve">717 003 Okolie KD, </t>
  </si>
  <si>
    <t>635 006 RaŠÚ MK</t>
  </si>
  <si>
    <t>41,46,111</t>
  </si>
  <si>
    <t>637 037 Vratky</t>
  </si>
  <si>
    <t>642 014 Bežné transfery jednotlivcovi</t>
  </si>
  <si>
    <t>03 08 2 0</t>
  </si>
  <si>
    <t>635 009 RaŠÚ softvare</t>
  </si>
  <si>
    <t>637 037 Vratky strava</t>
  </si>
  <si>
    <t>131 K</t>
  </si>
  <si>
    <t>633 001  interiérové vybavenie</t>
  </si>
  <si>
    <t>633 009 J ,  učebnice angl. jazyka</t>
  </si>
  <si>
    <t xml:space="preserve">633 001 interiérové vybavenie </t>
  </si>
  <si>
    <t>41,111,72f</t>
  </si>
  <si>
    <t>72 f</t>
  </si>
  <si>
    <t>111,41,46</t>
  </si>
  <si>
    <t>111,41,131K</t>
  </si>
  <si>
    <t>111,41, 131 K</t>
  </si>
  <si>
    <t>633 015 palivo ako zdroj energie</t>
  </si>
  <si>
    <t>41 , 46,111</t>
  </si>
  <si>
    <t>633 003 telekomunikačná technika</t>
  </si>
  <si>
    <t>41,46 1</t>
  </si>
  <si>
    <t>41,46, 11H</t>
  </si>
  <si>
    <t>41, 111,1AC1</t>
  </si>
  <si>
    <t>717 002 rekonštrukcia strechy, schodov</t>
  </si>
  <si>
    <t>41,46,111,72c</t>
  </si>
  <si>
    <t>111+131H,K</t>
  </si>
  <si>
    <t>633 002 Výpočtová technika 633 002 D,V</t>
  </si>
  <si>
    <t>633 006D dezinfekcia</t>
  </si>
  <si>
    <t>637 002 konkurzy, súťaže</t>
  </si>
  <si>
    <t>131K,111</t>
  </si>
  <si>
    <t>633 016 reprezentačné</t>
  </si>
  <si>
    <t>642 014 BT jednotlivcovi-stravné</t>
  </si>
  <si>
    <t>711 001 nákup pozemku</t>
  </si>
  <si>
    <t>713 005 nákup prístr., zariadení</t>
  </si>
  <si>
    <t>3AG1,72c</t>
  </si>
  <si>
    <r>
      <t>46,41,</t>
    </r>
    <r>
      <rPr>
        <b/>
        <sz val="8"/>
        <color indexed="30"/>
        <rFont val="Arial CE"/>
        <family val="0"/>
      </rPr>
      <t>3AG1</t>
    </r>
  </si>
  <si>
    <t>632 005  telekomunikačné služby</t>
  </si>
  <si>
    <t>633 011 potraviny</t>
  </si>
  <si>
    <t>642 014  BT jednotlivcovi - stravné</t>
  </si>
  <si>
    <t>41,1AC1,45</t>
  </si>
  <si>
    <t>637 027  Odmeny na dohody o VP</t>
  </si>
  <si>
    <t>642 014 BT jednotlivcovi - stravné</t>
  </si>
  <si>
    <t>3AG1,46,41</t>
  </si>
  <si>
    <t>3AG1</t>
  </si>
  <si>
    <t>1AC1,1AC2,41</t>
  </si>
  <si>
    <t>633 019 komunikačná infraštruktúra</t>
  </si>
  <si>
    <t>1AA1,1AA2,41</t>
  </si>
  <si>
    <t>636 002 nájom pev. Strojov</t>
  </si>
  <si>
    <t>637 016 prídel do SF</t>
  </si>
  <si>
    <t>642 014 BT jednotlivcovi</t>
  </si>
  <si>
    <t>633 005 špec. Stroje</t>
  </si>
  <si>
    <t>635 006 údržba budov</t>
  </si>
  <si>
    <t>636 002 nájom prev. strojov.</t>
  </si>
  <si>
    <t>713 004 vežová zostava</t>
  </si>
  <si>
    <t>716 prípr. A projekt. dokumentácia</t>
  </si>
  <si>
    <t>633 010 prac. odevy</t>
  </si>
  <si>
    <t>637 037 vratky cestovné žiakom, strava,knihy</t>
  </si>
  <si>
    <t>131 K,1P01,1P02</t>
  </si>
  <si>
    <t>717 002 zvýš. En. efekt. ZŠ</t>
  </si>
  <si>
    <t>131L,3AG1</t>
  </si>
  <si>
    <t>131L,</t>
  </si>
  <si>
    <t>637 037 vratky strava z UPSVaR</t>
  </si>
  <si>
    <t>131L</t>
  </si>
  <si>
    <t>642  002 BT nezisk. Org.</t>
  </si>
  <si>
    <t xml:space="preserve">633 001 Interierové vybavenie </t>
  </si>
  <si>
    <t xml:space="preserve"> Rozpočet výdavkov obce Oponice na roky 2024-2026</t>
  </si>
  <si>
    <t>634 001 palivo</t>
  </si>
  <si>
    <t>1  11H ,41</t>
  </si>
  <si>
    <t>642 015 BT na nemocenské dávky</t>
  </si>
  <si>
    <t>41, 111</t>
  </si>
  <si>
    <t>633 006 Športové náradie NSK</t>
  </si>
  <si>
    <t>633 003  telekomunikačná technika</t>
  </si>
  <si>
    <t>637 002 konkurzy súťaže</t>
  </si>
  <si>
    <t>materiál</t>
  </si>
  <si>
    <t>RaŠU špec.strojov</t>
  </si>
  <si>
    <r>
      <t>642 014  8 Cestovné žiakom (</t>
    </r>
    <r>
      <rPr>
        <sz val="9"/>
        <rFont val="Arial CE"/>
        <family val="0"/>
      </rPr>
      <t>111, 131C, 131L</t>
    </r>
    <r>
      <rPr>
        <b/>
        <sz val="9"/>
        <rFont val="Arial CE"/>
        <family val="0"/>
      </rPr>
      <t>)</t>
    </r>
  </si>
  <si>
    <t>719 014  vratky</t>
  </si>
  <si>
    <t>131L,41</t>
  </si>
  <si>
    <t>spolu zdroj 41</t>
  </si>
  <si>
    <t>632 004 komunikačná infraštruktúra</t>
  </si>
  <si>
    <t xml:space="preserve">642 001 Prísp. eRKO </t>
  </si>
  <si>
    <t>633 004 prev. Stroje</t>
  </si>
  <si>
    <t>637 002 Konkurzy, súťaže</t>
  </si>
  <si>
    <t xml:space="preserve">05 1 0 </t>
  </si>
  <si>
    <t>713005  nákup šp. Strojov</t>
  </si>
  <si>
    <t>717 001 Zberný dvor opoltenie</t>
  </si>
  <si>
    <t>713 003 nákup telek. Techn.</t>
  </si>
  <si>
    <t>41,1AC1,111</t>
  </si>
  <si>
    <t>634 001 Palivo, mazivá, oleje</t>
  </si>
  <si>
    <t>637 027 Odmeny na dohod o VP</t>
  </si>
  <si>
    <t>642 001 BT OZ</t>
  </si>
  <si>
    <t>717 003  prístavby</t>
  </si>
  <si>
    <t>03 08.2.0</t>
  </si>
  <si>
    <t>716  Prípravná a projekt. dok.</t>
  </si>
  <si>
    <t xml:space="preserve">08 4 0 </t>
  </si>
  <si>
    <t>717 001 real. Nových st a tech.zh.</t>
  </si>
  <si>
    <t>633 004 prevádzkové stroje , prístroje, zariadenia</t>
  </si>
  <si>
    <t>633 013 softvér</t>
  </si>
  <si>
    <t>3P01, 41</t>
  </si>
  <si>
    <t>635 002 Údržna výpočt. Techn.</t>
  </si>
  <si>
    <t>3P01</t>
  </si>
  <si>
    <t>637 012 popl a odvody</t>
  </si>
  <si>
    <t>632 001  Energie kam. systém</t>
  </si>
  <si>
    <t>633 004 Prevádzk. Stroje prístr. zar.</t>
  </si>
  <si>
    <r>
      <t xml:space="preserve">637 027 Odmeny zam. Mimo prac. Pomeru </t>
    </r>
    <r>
      <rPr>
        <sz val="9"/>
        <color indexed="30"/>
        <rFont val="Arial CE"/>
        <family val="0"/>
      </rPr>
      <t>sčítani</t>
    </r>
    <r>
      <rPr>
        <sz val="9"/>
        <rFont val="Arial CE"/>
        <family val="2"/>
      </rPr>
      <t>e</t>
    </r>
  </si>
  <si>
    <t>637 031 Pokuty a penále</t>
  </si>
  <si>
    <t xml:space="preserve">637 037 Vrátenie nevyčerp.prostr.   z dotácií   </t>
  </si>
  <si>
    <t>637 032 Mylné platby</t>
  </si>
  <si>
    <t>642 009 Spoluúčasť škoda</t>
  </si>
  <si>
    <t>633 004 Prevádzk. Stroje prístroje a zar.</t>
  </si>
  <si>
    <t>641 013   Obci na prenesený výk.št.správy</t>
  </si>
  <si>
    <t>633 006 Materiál covid</t>
  </si>
  <si>
    <t>633 007 Špec. Materiál</t>
  </si>
  <si>
    <t>637 027  Odmeny</t>
  </si>
  <si>
    <t>620 Odvody</t>
  </si>
  <si>
    <t>717 002 rekonštrukcia a modernizácia MI</t>
  </si>
  <si>
    <t>3AG1,72c,41</t>
  </si>
  <si>
    <t>Vyvesené : 27.11.2023</t>
  </si>
  <si>
    <t>Vypracovala : Geršiová Z.      22.11.2023</t>
  </si>
  <si>
    <t>Schválené : 13.12.2023 uznesenie č. 119 na 9. zasadnutí OZ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</si>
</sst>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  <numFmt numFmtId="181" formatCode="0_ ;\-0\ "/>
    <numFmt numFmtId="182" formatCode="#,##0.00_ ;\-#,##0.00\ 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_ ;\-#,##0\ "/>
    <numFmt numFmtId="187" formatCode="#,##0.0"/>
    <numFmt numFmtId="188" formatCode="#,##0.00\ &quot;€&quot;"/>
    <numFmt numFmtId="189" formatCode="[$-41B]dddd\ d\.\ mmmm\ yyyy"/>
  </numFmts>
  <fonts count="137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17"/>
      <name val="Arial CE"/>
      <family val="0"/>
    </font>
    <font>
      <b/>
      <sz val="11"/>
      <name val="Arial CE"/>
      <family val="0"/>
    </font>
    <font>
      <sz val="10"/>
      <color indexed="17"/>
      <name val="Arial CE"/>
      <family val="0"/>
    </font>
    <font>
      <b/>
      <sz val="10"/>
      <color indexed="57"/>
      <name val="Arial CE"/>
      <family val="0"/>
    </font>
    <font>
      <sz val="10"/>
      <color indexed="14"/>
      <name val="Arial CE"/>
      <family val="0"/>
    </font>
    <font>
      <sz val="8"/>
      <color indexed="8"/>
      <name val="Arial CE"/>
      <family val="0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9"/>
      <color indexed="8"/>
      <name val="Arial CE"/>
      <family val="2"/>
    </font>
    <font>
      <b/>
      <i/>
      <sz val="10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i/>
      <sz val="10"/>
      <color indexed="8"/>
      <name val="Arial CE"/>
      <family val="2"/>
    </font>
    <font>
      <sz val="9"/>
      <color indexed="8"/>
      <name val="Arial CE"/>
      <family val="2"/>
    </font>
    <font>
      <i/>
      <sz val="10"/>
      <name val="Arial CE"/>
      <family val="0"/>
    </font>
    <font>
      <b/>
      <i/>
      <sz val="9"/>
      <name val="Arial CE"/>
      <family val="2"/>
    </font>
    <font>
      <b/>
      <i/>
      <sz val="11"/>
      <name val="Arial CE"/>
      <family val="2"/>
    </font>
    <font>
      <b/>
      <sz val="11"/>
      <color indexed="8"/>
      <name val="Arial CE"/>
      <family val="2"/>
    </font>
    <font>
      <b/>
      <i/>
      <sz val="11"/>
      <color indexed="10"/>
      <name val="Arial CE"/>
      <family val="2"/>
    </font>
    <font>
      <u val="single"/>
      <sz val="8"/>
      <name val="Arial CE"/>
      <family val="0"/>
    </font>
    <font>
      <sz val="9"/>
      <color indexed="41"/>
      <name val="Arial CE"/>
      <family val="2"/>
    </font>
    <font>
      <b/>
      <i/>
      <sz val="9"/>
      <color indexed="8"/>
      <name val="Arial CE"/>
      <family val="2"/>
    </font>
    <font>
      <b/>
      <i/>
      <sz val="8"/>
      <color indexed="8"/>
      <name val="Arial CE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8"/>
      <color indexed="17"/>
      <name val="Arial CE"/>
      <family val="2"/>
    </font>
    <font>
      <b/>
      <sz val="9"/>
      <color indexed="10"/>
      <name val="Arial CE"/>
      <family val="0"/>
    </font>
    <font>
      <b/>
      <u val="single"/>
      <sz val="10"/>
      <name val="Arial CE"/>
      <family val="0"/>
    </font>
    <font>
      <b/>
      <sz val="11"/>
      <color indexed="10"/>
      <name val="Arial"/>
      <family val="2"/>
    </font>
    <font>
      <b/>
      <u val="single"/>
      <sz val="9"/>
      <name val="Arial CE"/>
      <family val="0"/>
    </font>
    <font>
      <sz val="12"/>
      <name val="Arial CE"/>
      <family val="0"/>
    </font>
    <font>
      <sz val="12"/>
      <color indexed="8"/>
      <name val="Arial CE"/>
      <family val="0"/>
    </font>
    <font>
      <sz val="8"/>
      <name val="Arial Narrow"/>
      <family val="2"/>
    </font>
    <font>
      <b/>
      <sz val="9"/>
      <color indexed="57"/>
      <name val="Arial CE"/>
      <family val="0"/>
    </font>
    <font>
      <b/>
      <i/>
      <sz val="10"/>
      <color indexed="57"/>
      <name val="Arial CE"/>
      <family val="0"/>
    </font>
    <font>
      <b/>
      <sz val="8"/>
      <color indexed="57"/>
      <name val="Arial CE"/>
      <family val="0"/>
    </font>
    <font>
      <sz val="9"/>
      <color indexed="57"/>
      <name val="Arial CE"/>
      <family val="0"/>
    </font>
    <font>
      <sz val="10"/>
      <color indexed="57"/>
      <name val="Arial CE"/>
      <family val="0"/>
    </font>
    <font>
      <sz val="9"/>
      <color indexed="10"/>
      <name val="Arial CE"/>
      <family val="2"/>
    </font>
    <font>
      <sz val="12"/>
      <color indexed="10"/>
      <name val="Arial CE"/>
      <family val="0"/>
    </font>
    <font>
      <sz val="9"/>
      <color indexed="30"/>
      <name val="Arial CE"/>
      <family val="0"/>
    </font>
    <font>
      <b/>
      <sz val="8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2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 CE"/>
      <family val="2"/>
    </font>
    <font>
      <sz val="9"/>
      <color indexed="51"/>
      <name val="Arial CE"/>
      <family val="0"/>
    </font>
    <font>
      <b/>
      <i/>
      <sz val="10"/>
      <color indexed="12"/>
      <name val="Arial CE"/>
      <family val="0"/>
    </font>
    <font>
      <b/>
      <sz val="11"/>
      <color indexed="12"/>
      <name val="Arial CE"/>
      <family val="2"/>
    </font>
    <font>
      <b/>
      <sz val="9"/>
      <color indexed="36"/>
      <name val="Arial CE"/>
      <family val="0"/>
    </font>
    <font>
      <sz val="9"/>
      <color indexed="36"/>
      <name val="Arial CE"/>
      <family val="0"/>
    </font>
    <font>
      <b/>
      <i/>
      <sz val="10"/>
      <color indexed="36"/>
      <name val="Arial CE"/>
      <family val="0"/>
    </font>
    <font>
      <b/>
      <sz val="8"/>
      <color indexed="36"/>
      <name val="Arial CE"/>
      <family val="0"/>
    </font>
    <font>
      <b/>
      <sz val="9"/>
      <color indexed="46"/>
      <name val="Arial CE"/>
      <family val="0"/>
    </font>
    <font>
      <sz val="9"/>
      <color indexed="46"/>
      <name val="Arial CE"/>
      <family val="0"/>
    </font>
    <font>
      <sz val="10"/>
      <color indexed="36"/>
      <name val="Arial CE"/>
      <family val="0"/>
    </font>
    <font>
      <b/>
      <sz val="9"/>
      <color indexed="30"/>
      <name val="Arial CE"/>
      <family val="0"/>
    </font>
    <font>
      <b/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FF"/>
      <name val="Arial CE"/>
      <family val="0"/>
    </font>
    <font>
      <b/>
      <sz val="9"/>
      <color rgb="FF0000FF"/>
      <name val="Arial CE"/>
      <family val="0"/>
    </font>
    <font>
      <sz val="9"/>
      <color rgb="FF0000FF"/>
      <name val="Arial CE"/>
      <family val="2"/>
    </font>
    <font>
      <sz val="9"/>
      <color theme="1"/>
      <name val="Arial CE"/>
      <family val="0"/>
    </font>
    <font>
      <b/>
      <sz val="9"/>
      <color theme="1"/>
      <name val="Arial CE"/>
      <family val="0"/>
    </font>
    <font>
      <sz val="9"/>
      <color rgb="FFFFC000"/>
      <name val="Arial CE"/>
      <family val="0"/>
    </font>
    <font>
      <b/>
      <i/>
      <sz val="10"/>
      <color rgb="FF0000FF"/>
      <name val="Arial CE"/>
      <family val="0"/>
    </font>
    <font>
      <b/>
      <sz val="11"/>
      <color rgb="FF0000FF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b/>
      <sz val="8"/>
      <color theme="1"/>
      <name val="Arial CE"/>
      <family val="0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b/>
      <sz val="9"/>
      <color rgb="FF7030A0"/>
      <name val="Arial CE"/>
      <family val="0"/>
    </font>
    <font>
      <sz val="9"/>
      <color rgb="FF7030A0"/>
      <name val="Arial CE"/>
      <family val="0"/>
    </font>
    <font>
      <b/>
      <i/>
      <sz val="10"/>
      <color rgb="FF7030A0"/>
      <name val="Arial CE"/>
      <family val="0"/>
    </font>
    <font>
      <b/>
      <sz val="8"/>
      <color rgb="FF7030A0"/>
      <name val="Arial CE"/>
      <family val="0"/>
    </font>
    <font>
      <sz val="9"/>
      <color rgb="FF0070C0"/>
      <name val="Arial CE"/>
      <family val="0"/>
    </font>
    <font>
      <b/>
      <sz val="9"/>
      <color theme="7" tint="0.5999900102615356"/>
      <name val="Arial CE"/>
      <family val="0"/>
    </font>
    <font>
      <sz val="9"/>
      <color theme="7" tint="0.5999900102615356"/>
      <name val="Arial CE"/>
      <family val="0"/>
    </font>
    <font>
      <sz val="9"/>
      <color theme="7" tint="0.39998000860214233"/>
      <name val="Arial CE"/>
      <family val="0"/>
    </font>
    <font>
      <sz val="10"/>
      <color theme="7" tint="0.39998000860214233"/>
      <name val="Arial CE"/>
      <family val="0"/>
    </font>
    <font>
      <b/>
      <sz val="9"/>
      <color theme="7" tint="0.39998000860214233"/>
      <name val="Arial CE"/>
      <family val="0"/>
    </font>
    <font>
      <b/>
      <sz val="9"/>
      <color rgb="FF0070C0"/>
      <name val="Arial CE"/>
      <family val="0"/>
    </font>
    <font>
      <b/>
      <i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9"/>
      <color theme="1"/>
      <name val="Arial CE"/>
      <family val="0"/>
    </font>
    <font>
      <sz val="10"/>
      <color rgb="FF0000FF"/>
      <name val="Arial CE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3" borderId="8" applyNumberFormat="0" applyAlignment="0" applyProtection="0"/>
    <xf numFmtId="0" fontId="105" fillId="24" borderId="8" applyNumberFormat="0" applyAlignment="0" applyProtection="0"/>
    <xf numFmtId="0" fontId="106" fillId="24" borderId="9" applyNumberFormat="0" applyAlignment="0" applyProtection="0"/>
    <xf numFmtId="0" fontId="107" fillId="0" borderId="0" applyNumberFormat="0" applyFill="0" applyBorder="0" applyAlignment="0" applyProtection="0"/>
    <xf numFmtId="0" fontId="108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</cellStyleXfs>
  <cellXfs count="19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2" xfId="0" applyBorder="1" applyAlignment="1">
      <alignment/>
    </xf>
    <xf numFmtId="0" fontId="0" fillId="32" borderId="10" xfId="0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7" fillId="32" borderId="10" xfId="0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2" borderId="10" xfId="0" applyNumberFormat="1" applyFill="1" applyBorder="1" applyAlignment="1">
      <alignment/>
    </xf>
    <xf numFmtId="0" fontId="0" fillId="0" borderId="0" xfId="0" applyFont="1" applyAlignment="1">
      <alignment/>
    </xf>
    <xf numFmtId="3" fontId="12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0" fillId="32" borderId="10" xfId="0" applyNumberForma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/>
    </xf>
    <xf numFmtId="3" fontId="0" fillId="32" borderId="10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0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left"/>
    </xf>
    <xf numFmtId="3" fontId="0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14" fillId="32" borderId="10" xfId="0" applyFont="1" applyFill="1" applyBorder="1" applyAlignment="1">
      <alignment/>
    </xf>
    <xf numFmtId="0" fontId="1" fillId="0" borderId="0" xfId="0" applyFont="1" applyAlignment="1">
      <alignment/>
    </xf>
    <xf numFmtId="3" fontId="7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 horizontal="right"/>
    </xf>
    <xf numFmtId="3" fontId="7" fillId="32" borderId="10" xfId="0" applyNumberFormat="1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/>
    </xf>
    <xf numFmtId="3" fontId="13" fillId="32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23" fillId="32" borderId="10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/>
    </xf>
    <xf numFmtId="0" fontId="21" fillId="32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3" fontId="5" fillId="32" borderId="11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3" fontId="0" fillId="32" borderId="10" xfId="0" applyNumberFormat="1" applyFill="1" applyBorder="1" applyAlignment="1">
      <alignment horizontal="right"/>
    </xf>
    <xf numFmtId="3" fontId="1" fillId="32" borderId="10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 horizontal="right"/>
    </xf>
    <xf numFmtId="3" fontId="21" fillId="32" borderId="11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21" fillId="32" borderId="15" xfId="0" applyNumberFormat="1" applyFont="1" applyFill="1" applyBorder="1" applyAlignment="1">
      <alignment horizontal="right"/>
    </xf>
    <xf numFmtId="0" fontId="21" fillId="0" borderId="15" xfId="0" applyFont="1" applyBorder="1" applyAlignment="1">
      <alignment/>
    </xf>
    <xf numFmtId="49" fontId="5" fillId="32" borderId="10" xfId="0" applyNumberFormat="1" applyFont="1" applyFill="1" applyBorder="1" applyAlignment="1">
      <alignment/>
    </xf>
    <xf numFmtId="49" fontId="5" fillId="32" borderId="15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horizontal="right"/>
    </xf>
    <xf numFmtId="3" fontId="5" fillId="32" borderId="10" xfId="0" applyNumberFormat="1" applyFont="1" applyFill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24" fillId="32" borderId="10" xfId="0" applyFont="1" applyFill="1" applyBorder="1" applyAlignment="1">
      <alignment/>
    </xf>
    <xf numFmtId="49" fontId="24" fillId="32" borderId="10" xfId="0" applyNumberFormat="1" applyFont="1" applyFill="1" applyBorder="1" applyAlignment="1">
      <alignment/>
    </xf>
    <xf numFmtId="3" fontId="0" fillId="32" borderId="12" xfId="0" applyNumberFormat="1" applyFill="1" applyBorder="1" applyAlignment="1">
      <alignment/>
    </xf>
    <xf numFmtId="49" fontId="5" fillId="32" borderId="11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/>
    </xf>
    <xf numFmtId="3" fontId="5" fillId="32" borderId="10" xfId="0" applyNumberFormat="1" applyFont="1" applyFill="1" applyBorder="1" applyAlignment="1">
      <alignment horizontal="left"/>
    </xf>
    <xf numFmtId="0" fontId="21" fillId="32" borderId="11" xfId="0" applyFont="1" applyFill="1" applyBorder="1" applyAlignment="1">
      <alignment horizontal="left"/>
    </xf>
    <xf numFmtId="3" fontId="5" fillId="32" borderId="12" xfId="0" applyNumberFormat="1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18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22" fillId="32" borderId="10" xfId="0" applyFont="1" applyFill="1" applyBorder="1" applyAlignment="1">
      <alignment horizontal="right"/>
    </xf>
    <xf numFmtId="0" fontId="0" fillId="32" borderId="10" xfId="0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/>
    </xf>
    <xf numFmtId="0" fontId="18" fillId="32" borderId="12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3" fontId="21" fillId="32" borderId="15" xfId="0" applyNumberFormat="1" applyFont="1" applyFill="1" applyBorder="1" applyAlignment="1">
      <alignment horizontal="right"/>
    </xf>
    <xf numFmtId="3" fontId="21" fillId="32" borderId="11" xfId="0" applyNumberFormat="1" applyFont="1" applyFill="1" applyBorder="1" applyAlignment="1">
      <alignment/>
    </xf>
    <xf numFmtId="49" fontId="5" fillId="32" borderId="15" xfId="0" applyNumberFormat="1" applyFont="1" applyFill="1" applyBorder="1" applyAlignment="1">
      <alignment/>
    </xf>
    <xf numFmtId="3" fontId="0" fillId="32" borderId="11" xfId="0" applyNumberFormat="1" applyFill="1" applyBorder="1" applyAlignment="1">
      <alignment/>
    </xf>
    <xf numFmtId="49" fontId="21" fillId="32" borderId="15" xfId="0" applyNumberFormat="1" applyFont="1" applyFill="1" applyBorder="1" applyAlignment="1">
      <alignment horizontal="right"/>
    </xf>
    <xf numFmtId="49" fontId="21" fillId="32" borderId="11" xfId="0" applyNumberFormat="1" applyFont="1" applyFill="1" applyBorder="1" applyAlignment="1">
      <alignment horizontal="right"/>
    </xf>
    <xf numFmtId="49" fontId="21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/>
    </xf>
    <xf numFmtId="0" fontId="21" fillId="32" borderId="11" xfId="0" applyFont="1" applyFill="1" applyBorder="1" applyAlignment="1">
      <alignment horizontal="right"/>
    </xf>
    <xf numFmtId="0" fontId="0" fillId="32" borderId="0" xfId="0" applyFill="1" applyBorder="1" applyAlignment="1">
      <alignment horizontal="right"/>
    </xf>
    <xf numFmtId="3" fontId="0" fillId="32" borderId="10" xfId="0" applyNumberFormat="1" applyFill="1" applyBorder="1" applyAlignment="1">
      <alignment horizontal="left"/>
    </xf>
    <xf numFmtId="3" fontId="6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3" fontId="8" fillId="32" borderId="10" xfId="0" applyNumberFormat="1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3" fontId="16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/>
    </xf>
    <xf numFmtId="3" fontId="6" fillId="32" borderId="10" xfId="0" applyNumberFormat="1" applyFont="1" applyFill="1" applyBorder="1" applyAlignment="1">
      <alignment horizontal="left"/>
    </xf>
    <xf numFmtId="3" fontId="7" fillId="32" borderId="10" xfId="0" applyNumberFormat="1" applyFont="1" applyFill="1" applyBorder="1" applyAlignment="1">
      <alignment horizontal="right"/>
    </xf>
    <xf numFmtId="3" fontId="18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 horizontal="right"/>
    </xf>
    <xf numFmtId="3" fontId="14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3" fontId="10" fillId="32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 horizontal="right"/>
    </xf>
    <xf numFmtId="0" fontId="15" fillId="32" borderId="10" xfId="0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20" fillId="32" borderId="10" xfId="0" applyFont="1" applyFill="1" applyBorder="1" applyAlignment="1">
      <alignment horizontal="right"/>
    </xf>
    <xf numFmtId="3" fontId="20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2" fillId="32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/>
    </xf>
    <xf numFmtId="3" fontId="8" fillId="32" borderId="10" xfId="0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>
      <alignment horizontal="right"/>
    </xf>
    <xf numFmtId="3" fontId="25" fillId="34" borderId="17" xfId="0" applyNumberFormat="1" applyFont="1" applyFill="1" applyBorder="1" applyAlignment="1">
      <alignment/>
    </xf>
    <xf numFmtId="1" fontId="25" fillId="34" borderId="15" xfId="0" applyNumberFormat="1" applyFont="1" applyFill="1" applyBorder="1" applyAlignment="1">
      <alignment/>
    </xf>
    <xf numFmtId="3" fontId="28" fillId="35" borderId="17" xfId="0" applyNumberFormat="1" applyFont="1" applyFill="1" applyBorder="1" applyAlignment="1">
      <alignment/>
    </xf>
    <xf numFmtId="1" fontId="25" fillId="35" borderId="15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21" fillId="0" borderId="10" xfId="0" applyNumberFormat="1" applyFont="1" applyBorder="1" applyAlignment="1">
      <alignment horizontal="right"/>
    </xf>
    <xf numFmtId="2" fontId="21" fillId="32" borderId="10" xfId="0" applyNumberFormat="1" applyFont="1" applyFill="1" applyBorder="1" applyAlignment="1">
      <alignment horizontal="right"/>
    </xf>
    <xf numFmtId="0" fontId="0" fillId="32" borderId="18" xfId="0" applyFill="1" applyBorder="1" applyAlignment="1">
      <alignment/>
    </xf>
    <xf numFmtId="0" fontId="21" fillId="32" borderId="11" xfId="0" applyFont="1" applyFill="1" applyBorder="1" applyAlignment="1">
      <alignment/>
    </xf>
    <xf numFmtId="49" fontId="21" fillId="32" borderId="10" xfId="0" applyNumberFormat="1" applyFont="1" applyFill="1" applyBorder="1" applyAlignment="1">
      <alignment horizontal="right"/>
    </xf>
    <xf numFmtId="3" fontId="21" fillId="32" borderId="13" xfId="0" applyNumberFormat="1" applyFont="1" applyFill="1" applyBorder="1" applyAlignment="1">
      <alignment horizontal="right"/>
    </xf>
    <xf numFmtId="0" fontId="21" fillId="32" borderId="19" xfId="0" applyFont="1" applyFill="1" applyBorder="1" applyAlignment="1">
      <alignment/>
    </xf>
    <xf numFmtId="3" fontId="21" fillId="32" borderId="15" xfId="0" applyNumberFormat="1" applyFont="1" applyFill="1" applyBorder="1" applyAlignment="1">
      <alignment/>
    </xf>
    <xf numFmtId="3" fontId="5" fillId="32" borderId="16" xfId="0" applyNumberFormat="1" applyFont="1" applyFill="1" applyBorder="1" applyAlignment="1">
      <alignment/>
    </xf>
    <xf numFmtId="0" fontId="28" fillId="32" borderId="13" xfId="0" applyFont="1" applyFill="1" applyBorder="1" applyAlignment="1">
      <alignment horizontal="left"/>
    </xf>
    <xf numFmtId="3" fontId="25" fillId="32" borderId="13" xfId="0" applyNumberFormat="1" applyFont="1" applyFill="1" applyBorder="1" applyAlignment="1">
      <alignment/>
    </xf>
    <xf numFmtId="3" fontId="28" fillId="32" borderId="20" xfId="0" applyNumberFormat="1" applyFont="1" applyFill="1" applyBorder="1" applyAlignment="1">
      <alignment horizontal="right"/>
    </xf>
    <xf numFmtId="0" fontId="28" fillId="32" borderId="10" xfId="0" applyFont="1" applyFill="1" applyBorder="1" applyAlignment="1">
      <alignment/>
    </xf>
    <xf numFmtId="3" fontId="25" fillId="32" borderId="10" xfId="0" applyNumberFormat="1" applyFont="1" applyFill="1" applyBorder="1" applyAlignment="1">
      <alignment/>
    </xf>
    <xf numFmtId="3" fontId="28" fillId="32" borderId="21" xfId="0" applyNumberFormat="1" applyFont="1" applyFill="1" applyBorder="1" applyAlignment="1">
      <alignment horizontal="right"/>
    </xf>
    <xf numFmtId="0" fontId="28" fillId="32" borderId="12" xfId="0" applyFont="1" applyFill="1" applyBorder="1" applyAlignment="1">
      <alignment/>
    </xf>
    <xf numFmtId="3" fontId="28" fillId="32" borderId="22" xfId="0" applyNumberFormat="1" applyFont="1" applyFill="1" applyBorder="1" applyAlignment="1">
      <alignment horizontal="right"/>
    </xf>
    <xf numFmtId="1" fontId="25" fillId="32" borderId="12" xfId="0" applyNumberFormat="1" applyFont="1" applyFill="1" applyBorder="1" applyAlignment="1">
      <alignment/>
    </xf>
    <xf numFmtId="0" fontId="27" fillId="0" borderId="23" xfId="0" applyFont="1" applyBorder="1" applyAlignment="1">
      <alignment/>
    </xf>
    <xf numFmtId="1" fontId="30" fillId="0" borderId="23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left"/>
    </xf>
    <xf numFmtId="1" fontId="30" fillId="0" borderId="10" xfId="0" applyNumberFormat="1" applyFont="1" applyBorder="1" applyAlignment="1">
      <alignment horizontal="right"/>
    </xf>
    <xf numFmtId="3" fontId="30" fillId="32" borderId="10" xfId="0" applyNumberFormat="1" applyFont="1" applyFill="1" applyBorder="1" applyAlignment="1">
      <alignment horizontal="right"/>
    </xf>
    <xf numFmtId="1" fontId="30" fillId="32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left"/>
    </xf>
    <xf numFmtId="3" fontId="30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1" fontId="30" fillId="0" borderId="15" xfId="0" applyNumberFormat="1" applyFont="1" applyBorder="1" applyAlignment="1">
      <alignment/>
    </xf>
    <xf numFmtId="0" fontId="27" fillId="0" borderId="11" xfId="0" applyFont="1" applyBorder="1" applyAlignment="1">
      <alignment/>
    </xf>
    <xf numFmtId="3" fontId="30" fillId="0" borderId="24" xfId="0" applyNumberFormat="1" applyFont="1" applyBorder="1" applyAlignment="1">
      <alignment horizontal="right"/>
    </xf>
    <xf numFmtId="1" fontId="30" fillId="0" borderId="11" xfId="0" applyNumberFormat="1" applyFont="1" applyBorder="1" applyAlignment="1">
      <alignment/>
    </xf>
    <xf numFmtId="0" fontId="28" fillId="32" borderId="15" xfId="0" applyFont="1" applyFill="1" applyBorder="1" applyAlignment="1">
      <alignment/>
    </xf>
    <xf numFmtId="3" fontId="25" fillId="0" borderId="17" xfId="0" applyNumberFormat="1" applyFont="1" applyBorder="1" applyAlignment="1">
      <alignment/>
    </xf>
    <xf numFmtId="1" fontId="25" fillId="0" borderId="15" xfId="0" applyNumberFormat="1" applyFont="1" applyBorder="1" applyAlignment="1">
      <alignment/>
    </xf>
    <xf numFmtId="0" fontId="27" fillId="32" borderId="11" xfId="0" applyFont="1" applyFill="1" applyBorder="1" applyAlignment="1">
      <alignment/>
    </xf>
    <xf numFmtId="3" fontId="27" fillId="32" borderId="11" xfId="0" applyNumberFormat="1" applyFont="1" applyFill="1" applyBorder="1" applyAlignment="1">
      <alignment/>
    </xf>
    <xf numFmtId="1" fontId="30" fillId="32" borderId="11" xfId="0" applyNumberFormat="1" applyFont="1" applyFill="1" applyBorder="1" applyAlignment="1">
      <alignment/>
    </xf>
    <xf numFmtId="0" fontId="28" fillId="32" borderId="10" xfId="0" applyFont="1" applyFill="1" applyBorder="1" applyAlignment="1">
      <alignment/>
    </xf>
    <xf numFmtId="3" fontId="27" fillId="32" borderId="10" xfId="0" applyNumberFormat="1" applyFont="1" applyFill="1" applyBorder="1" applyAlignment="1">
      <alignment/>
    </xf>
    <xf numFmtId="1" fontId="30" fillId="32" borderId="10" xfId="0" applyNumberFormat="1" applyFont="1" applyFill="1" applyBorder="1" applyAlignment="1">
      <alignment/>
    </xf>
    <xf numFmtId="3" fontId="28" fillId="32" borderId="15" xfId="0" applyNumberFormat="1" applyFont="1" applyFill="1" applyBorder="1" applyAlignment="1">
      <alignment horizontal="left"/>
    </xf>
    <xf numFmtId="3" fontId="28" fillId="32" borderId="17" xfId="0" applyNumberFormat="1" applyFont="1" applyFill="1" applyBorder="1" applyAlignment="1">
      <alignment/>
    </xf>
    <xf numFmtId="1" fontId="25" fillId="32" borderId="15" xfId="0" applyNumberFormat="1" applyFont="1" applyFill="1" applyBorder="1" applyAlignment="1">
      <alignment/>
    </xf>
    <xf numFmtId="3" fontId="28" fillId="32" borderId="25" xfId="0" applyNumberFormat="1" applyFont="1" applyFill="1" applyBorder="1" applyAlignment="1">
      <alignment/>
    </xf>
    <xf numFmtId="1" fontId="25" fillId="32" borderId="23" xfId="0" applyNumberFormat="1" applyFont="1" applyFill="1" applyBorder="1" applyAlignment="1">
      <alignment/>
    </xf>
    <xf numFmtId="3" fontId="28" fillId="32" borderId="10" xfId="0" applyNumberFormat="1" applyFont="1" applyFill="1" applyBorder="1" applyAlignment="1">
      <alignment/>
    </xf>
    <xf numFmtId="1" fontId="25" fillId="32" borderId="10" xfId="0" applyNumberFormat="1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1" fontId="25" fillId="0" borderId="12" xfId="0" applyNumberFormat="1" applyFont="1" applyBorder="1" applyAlignment="1">
      <alignment/>
    </xf>
    <xf numFmtId="0" fontId="28" fillId="32" borderId="19" xfId="0" applyFont="1" applyFill="1" applyBorder="1" applyAlignment="1">
      <alignment/>
    </xf>
    <xf numFmtId="3" fontId="28" fillId="0" borderId="15" xfId="0" applyNumberFormat="1" applyFont="1" applyBorder="1" applyAlignment="1">
      <alignment horizontal="left"/>
    </xf>
    <xf numFmtId="3" fontId="25" fillId="32" borderId="10" xfId="0" applyNumberFormat="1" applyFont="1" applyFill="1" applyBorder="1" applyAlignment="1">
      <alignment/>
    </xf>
    <xf numFmtId="3" fontId="27" fillId="32" borderId="10" xfId="0" applyNumberFormat="1" applyFont="1" applyFill="1" applyBorder="1" applyAlignment="1">
      <alignment/>
    </xf>
    <xf numFmtId="3" fontId="30" fillId="32" borderId="10" xfId="0" applyNumberFormat="1" applyFont="1" applyFill="1" applyBorder="1" applyAlignment="1">
      <alignment/>
    </xf>
    <xf numFmtId="3" fontId="25" fillId="32" borderId="15" xfId="0" applyNumberFormat="1" applyFont="1" applyFill="1" applyBorder="1" applyAlignment="1">
      <alignment/>
    </xf>
    <xf numFmtId="3" fontId="27" fillId="32" borderId="11" xfId="0" applyNumberFormat="1" applyFont="1" applyFill="1" applyBorder="1" applyAlignment="1">
      <alignment/>
    </xf>
    <xf numFmtId="3" fontId="30" fillId="32" borderId="11" xfId="0" applyNumberFormat="1" applyFont="1" applyFill="1" applyBorder="1" applyAlignment="1">
      <alignment/>
    </xf>
    <xf numFmtId="3" fontId="30" fillId="32" borderId="11" xfId="0" applyNumberFormat="1" applyFont="1" applyFill="1" applyBorder="1" applyAlignment="1">
      <alignment/>
    </xf>
    <xf numFmtId="3" fontId="25" fillId="32" borderId="15" xfId="0" applyNumberFormat="1" applyFont="1" applyFill="1" applyBorder="1" applyAlignment="1">
      <alignment/>
    </xf>
    <xf numFmtId="0" fontId="27" fillId="32" borderId="11" xfId="0" applyFont="1" applyFill="1" applyBorder="1" applyAlignment="1">
      <alignment/>
    </xf>
    <xf numFmtId="0" fontId="27" fillId="32" borderId="12" xfId="0" applyFont="1" applyFill="1" applyBorder="1" applyAlignment="1">
      <alignment/>
    </xf>
    <xf numFmtId="3" fontId="30" fillId="32" borderId="16" xfId="0" applyNumberFormat="1" applyFont="1" applyFill="1" applyBorder="1" applyAlignment="1">
      <alignment/>
    </xf>
    <xf numFmtId="3" fontId="28" fillId="32" borderId="15" xfId="0" applyNumberFormat="1" applyFont="1" applyFill="1" applyBorder="1" applyAlignment="1">
      <alignment/>
    </xf>
    <xf numFmtId="3" fontId="30" fillId="32" borderId="15" xfId="0" applyNumberFormat="1" applyFont="1" applyFill="1" applyBorder="1" applyAlignment="1">
      <alignment/>
    </xf>
    <xf numFmtId="3" fontId="27" fillId="32" borderId="16" xfId="0" applyNumberFormat="1" applyFont="1" applyFill="1" applyBorder="1" applyAlignment="1">
      <alignment/>
    </xf>
    <xf numFmtId="3" fontId="30" fillId="32" borderId="16" xfId="0" applyNumberFormat="1" applyFont="1" applyFill="1" applyBorder="1" applyAlignment="1">
      <alignment/>
    </xf>
    <xf numFmtId="2" fontId="30" fillId="32" borderId="10" xfId="0" applyNumberFormat="1" applyFont="1" applyFill="1" applyBorder="1" applyAlignment="1">
      <alignment/>
    </xf>
    <xf numFmtId="2" fontId="30" fillId="32" borderId="12" xfId="0" applyNumberFormat="1" applyFont="1" applyFill="1" applyBorder="1" applyAlignment="1">
      <alignment/>
    </xf>
    <xf numFmtId="3" fontId="30" fillId="32" borderId="12" xfId="0" applyNumberFormat="1" applyFont="1" applyFill="1" applyBorder="1" applyAlignment="1">
      <alignment/>
    </xf>
    <xf numFmtId="4" fontId="25" fillId="32" borderId="10" xfId="0" applyNumberFormat="1" applyFont="1" applyFill="1" applyBorder="1" applyAlignment="1">
      <alignment/>
    </xf>
    <xf numFmtId="2" fontId="30" fillId="32" borderId="11" xfId="0" applyNumberFormat="1" applyFont="1" applyFill="1" applyBorder="1" applyAlignment="1">
      <alignment/>
    </xf>
    <xf numFmtId="3" fontId="28" fillId="32" borderId="10" xfId="0" applyNumberFormat="1" applyFont="1" applyFill="1" applyBorder="1" applyAlignment="1">
      <alignment/>
    </xf>
    <xf numFmtId="0" fontId="28" fillId="32" borderId="15" xfId="0" applyFont="1" applyFill="1" applyBorder="1" applyAlignment="1">
      <alignment horizontal="left"/>
    </xf>
    <xf numFmtId="3" fontId="25" fillId="32" borderId="15" xfId="0" applyNumberFormat="1" applyFont="1" applyFill="1" applyBorder="1" applyAlignment="1">
      <alignment/>
    </xf>
    <xf numFmtId="0" fontId="28" fillId="32" borderId="15" xfId="0" applyFont="1" applyFill="1" applyBorder="1" applyAlignment="1">
      <alignment/>
    </xf>
    <xf numFmtId="3" fontId="25" fillId="32" borderId="15" xfId="0" applyNumberFormat="1" applyFont="1" applyFill="1" applyBorder="1" applyAlignment="1">
      <alignment/>
    </xf>
    <xf numFmtId="3" fontId="30" fillId="32" borderId="11" xfId="0" applyNumberFormat="1" applyFont="1" applyFill="1" applyBorder="1" applyAlignment="1">
      <alignment/>
    </xf>
    <xf numFmtId="3" fontId="30" fillId="32" borderId="11" xfId="0" applyNumberFormat="1" applyFont="1" applyFill="1" applyBorder="1" applyAlignment="1">
      <alignment horizontal="right"/>
    </xf>
    <xf numFmtId="0" fontId="30" fillId="32" borderId="10" xfId="0" applyFont="1" applyFill="1" applyBorder="1" applyAlignment="1">
      <alignment/>
    </xf>
    <xf numFmtId="3" fontId="30" fillId="32" borderId="10" xfId="0" applyNumberFormat="1" applyFont="1" applyFill="1" applyBorder="1" applyAlignment="1">
      <alignment/>
    </xf>
    <xf numFmtId="0" fontId="27" fillId="32" borderId="10" xfId="0" applyFont="1" applyFill="1" applyBorder="1" applyAlignment="1">
      <alignment/>
    </xf>
    <xf numFmtId="3" fontId="27" fillId="32" borderId="10" xfId="0" applyNumberFormat="1" applyFont="1" applyFill="1" applyBorder="1" applyAlignment="1">
      <alignment horizontal="right"/>
    </xf>
    <xf numFmtId="3" fontId="27" fillId="32" borderId="10" xfId="0" applyNumberFormat="1" applyFont="1" applyFill="1" applyBorder="1" applyAlignment="1">
      <alignment/>
    </xf>
    <xf numFmtId="0" fontId="27" fillId="32" borderId="10" xfId="0" applyFont="1" applyFill="1" applyBorder="1" applyAlignment="1">
      <alignment horizontal="right"/>
    </xf>
    <xf numFmtId="1" fontId="27" fillId="32" borderId="10" xfId="0" applyNumberFormat="1" applyFont="1" applyFill="1" applyBorder="1" applyAlignment="1">
      <alignment horizontal="right"/>
    </xf>
    <xf numFmtId="0" fontId="27" fillId="32" borderId="10" xfId="0" applyFont="1" applyFill="1" applyBorder="1" applyAlignment="1">
      <alignment horizontal="left"/>
    </xf>
    <xf numFmtId="0" fontId="27" fillId="32" borderId="12" xfId="0" applyFont="1" applyFill="1" applyBorder="1" applyAlignment="1">
      <alignment/>
    </xf>
    <xf numFmtId="3" fontId="30" fillId="32" borderId="12" xfId="0" applyNumberFormat="1" applyFont="1" applyFill="1" applyBorder="1" applyAlignment="1">
      <alignment/>
    </xf>
    <xf numFmtId="3" fontId="27" fillId="32" borderId="11" xfId="0" applyNumberFormat="1" applyFont="1" applyFill="1" applyBorder="1" applyAlignment="1">
      <alignment horizontal="left"/>
    </xf>
    <xf numFmtId="0" fontId="27" fillId="32" borderId="10" xfId="0" applyFont="1" applyFill="1" applyBorder="1" applyAlignment="1">
      <alignment/>
    </xf>
    <xf numFmtId="3" fontId="30" fillId="32" borderId="10" xfId="0" applyNumberFormat="1" applyFont="1" applyFill="1" applyBorder="1" applyAlignment="1">
      <alignment/>
    </xf>
    <xf numFmtId="0" fontId="30" fillId="32" borderId="10" xfId="0" applyFont="1" applyFill="1" applyBorder="1" applyAlignment="1">
      <alignment/>
    </xf>
    <xf numFmtId="3" fontId="27" fillId="32" borderId="10" xfId="0" applyNumberFormat="1" applyFont="1" applyFill="1" applyBorder="1" applyAlignment="1">
      <alignment horizontal="left"/>
    </xf>
    <xf numFmtId="0" fontId="28" fillId="32" borderId="11" xfId="0" applyFont="1" applyFill="1" applyBorder="1" applyAlignment="1">
      <alignment horizontal="left"/>
    </xf>
    <xf numFmtId="3" fontId="25" fillId="32" borderId="10" xfId="0" applyNumberFormat="1" applyFont="1" applyFill="1" applyBorder="1" applyAlignment="1">
      <alignment horizontal="right"/>
    </xf>
    <xf numFmtId="3" fontId="25" fillId="32" borderId="10" xfId="0" applyNumberFormat="1" applyFont="1" applyFill="1" applyBorder="1" applyAlignment="1">
      <alignment/>
    </xf>
    <xf numFmtId="0" fontId="27" fillId="32" borderId="12" xfId="0" applyFont="1" applyFill="1" applyBorder="1" applyAlignment="1">
      <alignment horizontal="left"/>
    </xf>
    <xf numFmtId="3" fontId="30" fillId="32" borderId="12" xfId="0" applyNumberFormat="1" applyFont="1" applyFill="1" applyBorder="1" applyAlignment="1">
      <alignment horizontal="right"/>
    </xf>
    <xf numFmtId="3" fontId="25" fillId="32" borderId="11" xfId="0" applyNumberFormat="1" applyFont="1" applyFill="1" applyBorder="1" applyAlignment="1">
      <alignment/>
    </xf>
    <xf numFmtId="3" fontId="30" fillId="32" borderId="12" xfId="0" applyNumberFormat="1" applyFont="1" applyFill="1" applyBorder="1" applyAlignment="1">
      <alignment/>
    </xf>
    <xf numFmtId="3" fontId="25" fillId="32" borderId="15" xfId="0" applyNumberFormat="1" applyFont="1" applyFill="1" applyBorder="1" applyAlignment="1">
      <alignment horizontal="right"/>
    </xf>
    <xf numFmtId="3" fontId="30" fillId="32" borderId="11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0" fontId="25" fillId="32" borderId="15" xfId="0" applyFont="1" applyFill="1" applyBorder="1" applyAlignment="1">
      <alignment/>
    </xf>
    <xf numFmtId="0" fontId="30" fillId="32" borderId="11" xfId="0" applyFont="1" applyFill="1" applyBorder="1" applyAlignment="1">
      <alignment/>
    </xf>
    <xf numFmtId="0" fontId="30" fillId="32" borderId="10" xfId="0" applyFont="1" applyFill="1" applyBorder="1" applyAlignment="1">
      <alignment horizontal="right"/>
    </xf>
    <xf numFmtId="0" fontId="30" fillId="32" borderId="10" xfId="0" applyFont="1" applyFill="1" applyBorder="1" applyAlignment="1">
      <alignment horizontal="left"/>
    </xf>
    <xf numFmtId="3" fontId="30" fillId="32" borderId="10" xfId="0" applyNumberFormat="1" applyFont="1" applyFill="1" applyBorder="1" applyAlignment="1">
      <alignment horizontal="left"/>
    </xf>
    <xf numFmtId="1" fontId="30" fillId="32" borderId="12" xfId="0" applyNumberFormat="1" applyFont="1" applyFill="1" applyBorder="1" applyAlignment="1">
      <alignment horizontal="right"/>
    </xf>
    <xf numFmtId="0" fontId="27" fillId="32" borderId="12" xfId="0" applyFont="1" applyFill="1" applyBorder="1" applyAlignment="1">
      <alignment/>
    </xf>
    <xf numFmtId="0" fontId="27" fillId="32" borderId="11" xfId="0" applyFont="1" applyFill="1" applyBorder="1" applyAlignment="1">
      <alignment horizontal="left"/>
    </xf>
    <xf numFmtId="3" fontId="28" fillId="34" borderId="15" xfId="0" applyNumberFormat="1" applyFont="1" applyFill="1" applyBorder="1" applyAlignment="1">
      <alignment horizontal="right"/>
    </xf>
    <xf numFmtId="3" fontId="28" fillId="32" borderId="15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3" fontId="27" fillId="32" borderId="11" xfId="0" applyNumberFormat="1" applyFont="1" applyFill="1" applyBorder="1" applyAlignment="1">
      <alignment horizontal="right"/>
    </xf>
    <xf numFmtId="0" fontId="27" fillId="32" borderId="16" xfId="0" applyFont="1" applyFill="1" applyBorder="1" applyAlignment="1">
      <alignment horizontal="left"/>
    </xf>
    <xf numFmtId="3" fontId="27" fillId="32" borderId="16" xfId="0" applyNumberFormat="1" applyFont="1" applyFill="1" applyBorder="1" applyAlignment="1">
      <alignment horizontal="right"/>
    </xf>
    <xf numFmtId="3" fontId="28" fillId="32" borderId="10" xfId="0" applyNumberFormat="1" applyFont="1" applyFill="1" applyBorder="1" applyAlignment="1">
      <alignment horizontal="right"/>
    </xf>
    <xf numFmtId="3" fontId="25" fillId="35" borderId="22" xfId="0" applyNumberFormat="1" applyFont="1" applyFill="1" applyBorder="1" applyAlignment="1">
      <alignment/>
    </xf>
    <xf numFmtId="1" fontId="25" fillId="35" borderId="12" xfId="0" applyNumberFormat="1" applyFont="1" applyFill="1" applyBorder="1" applyAlignment="1">
      <alignment/>
    </xf>
    <xf numFmtId="0" fontId="28" fillId="35" borderId="26" xfId="0" applyFont="1" applyFill="1" applyBorder="1" applyAlignment="1">
      <alignment horizontal="left"/>
    </xf>
    <xf numFmtId="0" fontId="28" fillId="35" borderId="17" xfId="0" applyFont="1" applyFill="1" applyBorder="1" applyAlignment="1">
      <alignment horizontal="left"/>
    </xf>
    <xf numFmtId="3" fontId="25" fillId="35" borderId="15" xfId="0" applyNumberFormat="1" applyFont="1" applyFill="1" applyBorder="1" applyAlignment="1">
      <alignment/>
    </xf>
    <xf numFmtId="3" fontId="25" fillId="35" borderId="15" xfId="0" applyNumberFormat="1" applyFont="1" applyFill="1" applyBorder="1" applyAlignment="1">
      <alignment/>
    </xf>
    <xf numFmtId="3" fontId="30" fillId="35" borderId="15" xfId="0" applyNumberFormat="1" applyFont="1" applyFill="1" applyBorder="1" applyAlignment="1">
      <alignment/>
    </xf>
    <xf numFmtId="3" fontId="25" fillId="35" borderId="15" xfId="0" applyNumberFormat="1" applyFont="1" applyFill="1" applyBorder="1" applyAlignment="1">
      <alignment horizontal="right"/>
    </xf>
    <xf numFmtId="3" fontId="28" fillId="34" borderId="15" xfId="0" applyNumberFormat="1" applyFont="1" applyFill="1" applyBorder="1" applyAlignment="1">
      <alignment horizontal="right"/>
    </xf>
    <xf numFmtId="0" fontId="28" fillId="34" borderId="15" xfId="0" applyFont="1" applyFill="1" applyBorder="1" applyAlignment="1">
      <alignment horizontal="left"/>
    </xf>
    <xf numFmtId="0" fontId="28" fillId="34" borderId="15" xfId="0" applyFont="1" applyFill="1" applyBorder="1" applyAlignment="1">
      <alignment/>
    </xf>
    <xf numFmtId="1" fontId="28" fillId="34" borderId="15" xfId="0" applyNumberFormat="1" applyFont="1" applyFill="1" applyBorder="1" applyAlignment="1">
      <alignment horizontal="right"/>
    </xf>
    <xf numFmtId="0" fontId="28" fillId="34" borderId="15" xfId="0" applyFont="1" applyFill="1" applyBorder="1" applyAlignment="1">
      <alignment/>
    </xf>
    <xf numFmtId="0" fontId="28" fillId="35" borderId="27" xfId="0" applyFont="1" applyFill="1" applyBorder="1" applyAlignment="1">
      <alignment horizontal="left"/>
    </xf>
    <xf numFmtId="0" fontId="28" fillId="35" borderId="28" xfId="0" applyFont="1" applyFill="1" applyBorder="1" applyAlignment="1">
      <alignment horizontal="left"/>
    </xf>
    <xf numFmtId="3" fontId="25" fillId="35" borderId="14" xfId="0" applyNumberFormat="1" applyFont="1" applyFill="1" applyBorder="1" applyAlignment="1">
      <alignment/>
    </xf>
    <xf numFmtId="3" fontId="25" fillId="34" borderId="15" xfId="0" applyNumberFormat="1" applyFont="1" applyFill="1" applyBorder="1" applyAlignment="1">
      <alignment/>
    </xf>
    <xf numFmtId="3" fontId="28" fillId="34" borderId="23" xfId="0" applyNumberFormat="1" applyFont="1" applyFill="1" applyBorder="1" applyAlignment="1">
      <alignment horizontal="right"/>
    </xf>
    <xf numFmtId="3" fontId="28" fillId="0" borderId="15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7" fillId="32" borderId="13" xfId="0" applyNumberFormat="1" applyFont="1" applyFill="1" applyBorder="1" applyAlignment="1">
      <alignment/>
    </xf>
    <xf numFmtId="3" fontId="30" fillId="32" borderId="13" xfId="0" applyNumberFormat="1" applyFont="1" applyFill="1" applyBorder="1" applyAlignment="1">
      <alignment/>
    </xf>
    <xf numFmtId="49" fontId="5" fillId="32" borderId="13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right"/>
    </xf>
    <xf numFmtId="0" fontId="27" fillId="32" borderId="13" xfId="0" applyFont="1" applyFill="1" applyBorder="1" applyAlignment="1">
      <alignment horizontal="left"/>
    </xf>
    <xf numFmtId="3" fontId="30" fillId="32" borderId="13" xfId="0" applyNumberFormat="1" applyFont="1" applyFill="1" applyBorder="1" applyAlignment="1">
      <alignment horizontal="right"/>
    </xf>
    <xf numFmtId="3" fontId="30" fillId="32" borderId="13" xfId="0" applyNumberFormat="1" applyFont="1" applyFill="1" applyBorder="1" applyAlignment="1">
      <alignment/>
    </xf>
    <xf numFmtId="3" fontId="30" fillId="0" borderId="19" xfId="0" applyNumberFormat="1" applyFont="1" applyBorder="1" applyAlignment="1">
      <alignment/>
    </xf>
    <xf numFmtId="0" fontId="0" fillId="32" borderId="29" xfId="0" applyFill="1" applyBorder="1" applyAlignment="1">
      <alignment/>
    </xf>
    <xf numFmtId="3" fontId="29" fillId="36" borderId="15" xfId="0" applyNumberFormat="1" applyFont="1" applyFill="1" applyBorder="1" applyAlignment="1">
      <alignment horizontal="center"/>
    </xf>
    <xf numFmtId="1" fontId="29" fillId="36" borderId="15" xfId="0" applyNumberFormat="1" applyFont="1" applyFill="1" applyBorder="1" applyAlignment="1">
      <alignment horizontal="center"/>
    </xf>
    <xf numFmtId="3" fontId="6" fillId="5" borderId="23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27" fillId="32" borderId="10" xfId="0" applyFont="1" applyFill="1" applyBorder="1" applyAlignment="1">
      <alignment/>
    </xf>
    <xf numFmtId="49" fontId="0" fillId="32" borderId="10" xfId="0" applyNumberFormat="1" applyFont="1" applyFill="1" applyBorder="1" applyAlignment="1">
      <alignment/>
    </xf>
    <xf numFmtId="3" fontId="6" fillId="32" borderId="11" xfId="0" applyNumberFormat="1" applyFont="1" applyFill="1" applyBorder="1" applyAlignment="1">
      <alignment/>
    </xf>
    <xf numFmtId="3" fontId="25" fillId="34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3" fontId="6" fillId="32" borderId="12" xfId="0" applyNumberFormat="1" applyFont="1" applyFill="1" applyBorder="1" applyAlignment="1">
      <alignment/>
    </xf>
    <xf numFmtId="3" fontId="32" fillId="34" borderId="15" xfId="0" applyNumberFormat="1" applyFont="1" applyFill="1" applyBorder="1" applyAlignment="1">
      <alignment horizontal="right"/>
    </xf>
    <xf numFmtId="0" fontId="1" fillId="32" borderId="30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left"/>
    </xf>
    <xf numFmtId="0" fontId="1" fillId="32" borderId="31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left"/>
    </xf>
    <xf numFmtId="3" fontId="7" fillId="32" borderId="12" xfId="0" applyNumberFormat="1" applyFont="1" applyFill="1" applyBorder="1" applyAlignment="1">
      <alignment/>
    </xf>
    <xf numFmtId="3" fontId="30" fillId="32" borderId="10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32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3" fontId="6" fillId="32" borderId="11" xfId="0" applyNumberFormat="1" applyFont="1" applyFill="1" applyBorder="1" applyAlignment="1">
      <alignment/>
    </xf>
    <xf numFmtId="49" fontId="34" fillId="33" borderId="15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0" fontId="0" fillId="32" borderId="29" xfId="0" applyFill="1" applyBorder="1" applyAlignment="1">
      <alignment/>
    </xf>
    <xf numFmtId="3" fontId="6" fillId="5" borderId="23" xfId="0" applyNumberFormat="1" applyFont="1" applyFill="1" applyBorder="1" applyAlignment="1">
      <alignment/>
    </xf>
    <xf numFmtId="3" fontId="0" fillId="32" borderId="26" xfId="0" applyNumberFormat="1" applyFont="1" applyFill="1" applyBorder="1" applyAlignment="1">
      <alignment horizontal="right"/>
    </xf>
    <xf numFmtId="0" fontId="0" fillId="32" borderId="26" xfId="0" applyFill="1" applyBorder="1" applyAlignment="1">
      <alignment/>
    </xf>
    <xf numFmtId="3" fontId="7" fillId="32" borderId="26" xfId="0" applyNumberFormat="1" applyFont="1" applyFill="1" applyBorder="1" applyAlignment="1">
      <alignment/>
    </xf>
    <xf numFmtId="3" fontId="7" fillId="32" borderId="26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30" fillId="32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32" borderId="13" xfId="0" applyNumberFormat="1" applyFont="1" applyFill="1" applyBorder="1" applyAlignment="1">
      <alignment/>
    </xf>
    <xf numFmtId="0" fontId="28" fillId="32" borderId="13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28" fillId="32" borderId="12" xfId="0" applyFont="1" applyFill="1" applyBorder="1" applyAlignment="1">
      <alignment horizontal="left"/>
    </xf>
    <xf numFmtId="3" fontId="37" fillId="32" borderId="12" xfId="0" applyNumberFormat="1" applyFont="1" applyFill="1" applyBorder="1" applyAlignment="1">
      <alignment horizontal="right"/>
    </xf>
    <xf numFmtId="0" fontId="0" fillId="32" borderId="33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3" fontId="6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/>
    </xf>
    <xf numFmtId="3" fontId="8" fillId="32" borderId="0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28" fillId="34" borderId="27" xfId="0" applyFont="1" applyFill="1" applyBorder="1" applyAlignment="1">
      <alignment horizontal="left"/>
    </xf>
    <xf numFmtId="0" fontId="28" fillId="34" borderId="28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" fontId="30" fillId="32" borderId="10" xfId="0" applyNumberFormat="1" applyFont="1" applyFill="1" applyBorder="1" applyAlignment="1">
      <alignment horizontal="right"/>
    </xf>
    <xf numFmtId="4" fontId="27" fillId="32" borderId="10" xfId="0" applyNumberFormat="1" applyFont="1" applyFill="1" applyBorder="1" applyAlignment="1">
      <alignment horizontal="right"/>
    </xf>
    <xf numFmtId="4" fontId="30" fillId="32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21" fillId="32" borderId="23" xfId="0" applyNumberFormat="1" applyFont="1" applyFill="1" applyBorder="1" applyAlignment="1">
      <alignment horizontal="right"/>
    </xf>
    <xf numFmtId="0" fontId="28" fillId="32" borderId="23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center"/>
    </xf>
    <xf numFmtId="3" fontId="27" fillId="32" borderId="10" xfId="0" applyNumberFormat="1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 horizontal="left"/>
    </xf>
    <xf numFmtId="3" fontId="25" fillId="32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5" fillId="32" borderId="12" xfId="0" applyNumberFormat="1" applyFont="1" applyFill="1" applyBorder="1" applyAlignment="1">
      <alignment horizontal="left"/>
    </xf>
    <xf numFmtId="3" fontId="27" fillId="32" borderId="12" xfId="0" applyNumberFormat="1" applyFont="1" applyFill="1" applyBorder="1" applyAlignment="1">
      <alignment horizontal="left"/>
    </xf>
    <xf numFmtId="3" fontId="25" fillId="35" borderId="15" xfId="0" applyNumberFormat="1" applyFont="1" applyFill="1" applyBorder="1" applyAlignment="1">
      <alignment horizontal="right"/>
    </xf>
    <xf numFmtId="1" fontId="28" fillId="34" borderId="15" xfId="0" applyNumberFormat="1" applyFont="1" applyFill="1" applyBorder="1" applyAlignment="1">
      <alignment horizontal="right"/>
    </xf>
    <xf numFmtId="0" fontId="27" fillId="32" borderId="0" xfId="0" applyFont="1" applyFill="1" applyBorder="1" applyAlignment="1">
      <alignment horizontal="right"/>
    </xf>
    <xf numFmtId="0" fontId="27" fillId="32" borderId="0" xfId="0" applyFont="1" applyFill="1" applyBorder="1" applyAlignment="1">
      <alignment horizontal="right"/>
    </xf>
    <xf numFmtId="0" fontId="24" fillId="32" borderId="12" xfId="0" applyFont="1" applyFill="1" applyBorder="1" applyAlignment="1">
      <alignment/>
    </xf>
    <xf numFmtId="0" fontId="28" fillId="34" borderId="14" xfId="0" applyFont="1" applyFill="1" applyBorder="1" applyAlignment="1">
      <alignment/>
    </xf>
    <xf numFmtId="3" fontId="25" fillId="32" borderId="23" xfId="0" applyNumberFormat="1" applyFont="1" applyFill="1" applyBorder="1" applyAlignment="1">
      <alignment/>
    </xf>
    <xf numFmtId="0" fontId="23" fillId="32" borderId="11" xfId="0" applyFont="1" applyFill="1" applyBorder="1" applyAlignment="1">
      <alignment horizontal="left"/>
    </xf>
    <xf numFmtId="0" fontId="30" fillId="32" borderId="11" xfId="0" applyFont="1" applyFill="1" applyBorder="1" applyAlignment="1">
      <alignment/>
    </xf>
    <xf numFmtId="0" fontId="28" fillId="32" borderId="19" xfId="0" applyFont="1" applyFill="1" applyBorder="1" applyAlignment="1">
      <alignment/>
    </xf>
    <xf numFmtId="3" fontId="25" fillId="32" borderId="19" xfId="0" applyNumberFormat="1" applyFont="1" applyFill="1" applyBorder="1" applyAlignment="1">
      <alignment horizontal="right"/>
    </xf>
    <xf numFmtId="0" fontId="23" fillId="32" borderId="14" xfId="0" applyFont="1" applyFill="1" applyBorder="1" applyAlignment="1">
      <alignment horizontal="left"/>
    </xf>
    <xf numFmtId="0" fontId="28" fillId="32" borderId="14" xfId="0" applyFont="1" applyFill="1" applyBorder="1" applyAlignment="1">
      <alignment/>
    </xf>
    <xf numFmtId="3" fontId="25" fillId="32" borderId="14" xfId="0" applyNumberFormat="1" applyFont="1" applyFill="1" applyBorder="1" applyAlignment="1">
      <alignment/>
    </xf>
    <xf numFmtId="0" fontId="25" fillId="32" borderId="14" xfId="0" applyFont="1" applyFill="1" applyBorder="1" applyAlignment="1">
      <alignment/>
    </xf>
    <xf numFmtId="0" fontId="23" fillId="32" borderId="15" xfId="0" applyFont="1" applyFill="1" applyBorder="1" applyAlignment="1">
      <alignment horizontal="left"/>
    </xf>
    <xf numFmtId="3" fontId="21" fillId="32" borderId="23" xfId="0" applyNumberFormat="1" applyFont="1" applyFill="1" applyBorder="1" applyAlignment="1">
      <alignment horizontal="right"/>
    </xf>
    <xf numFmtId="3" fontId="25" fillId="32" borderId="23" xfId="0" applyNumberFormat="1" applyFont="1" applyFill="1" applyBorder="1" applyAlignment="1">
      <alignment/>
    </xf>
    <xf numFmtId="3" fontId="5" fillId="32" borderId="19" xfId="0" applyNumberFormat="1" applyFont="1" applyFill="1" applyBorder="1" applyAlignment="1">
      <alignment/>
    </xf>
    <xf numFmtId="3" fontId="25" fillId="32" borderId="19" xfId="0" applyNumberFormat="1" applyFont="1" applyFill="1" applyBorder="1" applyAlignment="1">
      <alignment/>
    </xf>
    <xf numFmtId="0" fontId="14" fillId="32" borderId="13" xfId="0" applyFont="1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30" fillId="32" borderId="10" xfId="0" applyFont="1" applyFill="1" applyBorder="1" applyAlignment="1">
      <alignment horizontal="left"/>
    </xf>
    <xf numFmtId="0" fontId="27" fillId="32" borderId="11" xfId="0" applyFont="1" applyFill="1" applyBorder="1" applyAlignment="1">
      <alignment/>
    </xf>
    <xf numFmtId="0" fontId="21" fillId="32" borderId="19" xfId="0" applyFont="1" applyFill="1" applyBorder="1" applyAlignment="1">
      <alignment horizontal="left"/>
    </xf>
    <xf numFmtId="3" fontId="40" fillId="32" borderId="10" xfId="0" applyNumberFormat="1" applyFont="1" applyFill="1" applyBorder="1" applyAlignment="1">
      <alignment/>
    </xf>
    <xf numFmtId="3" fontId="40" fillId="32" borderId="10" xfId="0" applyNumberFormat="1" applyFont="1" applyFill="1" applyBorder="1" applyAlignment="1">
      <alignment horizontal="right"/>
    </xf>
    <xf numFmtId="3" fontId="13" fillId="32" borderId="10" xfId="0" applyNumberFormat="1" applyFont="1" applyFill="1" applyBorder="1" applyAlignment="1">
      <alignment/>
    </xf>
    <xf numFmtId="3" fontId="27" fillId="32" borderId="23" xfId="0" applyNumberFormat="1" applyFont="1" applyFill="1" applyBorder="1" applyAlignment="1">
      <alignment horizontal="left"/>
    </xf>
    <xf numFmtId="0" fontId="30" fillId="0" borderId="12" xfId="0" applyFont="1" applyBorder="1" applyAlignment="1">
      <alignment/>
    </xf>
    <xf numFmtId="3" fontId="41" fillId="32" borderId="10" xfId="0" applyNumberFormat="1" applyFont="1" applyFill="1" applyBorder="1" applyAlignment="1">
      <alignment/>
    </xf>
    <xf numFmtId="3" fontId="40" fillId="32" borderId="10" xfId="0" applyNumberFormat="1" applyFont="1" applyFill="1" applyBorder="1" applyAlignment="1">
      <alignment/>
    </xf>
    <xf numFmtId="3" fontId="41" fillId="32" borderId="10" xfId="0" applyNumberFormat="1" applyFont="1" applyFill="1" applyBorder="1" applyAlignment="1">
      <alignment/>
    </xf>
    <xf numFmtId="3" fontId="41" fillId="32" borderId="10" xfId="0" applyNumberFormat="1" applyFont="1" applyFill="1" applyBorder="1" applyAlignment="1">
      <alignment/>
    </xf>
    <xf numFmtId="3" fontId="41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3" fontId="30" fillId="5" borderId="16" xfId="0" applyNumberFormat="1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3" fontId="25" fillId="32" borderId="20" xfId="0" applyNumberFormat="1" applyFont="1" applyFill="1" applyBorder="1" applyAlignment="1">
      <alignment/>
    </xf>
    <xf numFmtId="3" fontId="25" fillId="32" borderId="21" xfId="0" applyNumberFormat="1" applyFont="1" applyFill="1" applyBorder="1" applyAlignment="1">
      <alignment/>
    </xf>
    <xf numFmtId="3" fontId="27" fillId="0" borderId="25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5" fillId="5" borderId="16" xfId="0" applyNumberFormat="1" applyFont="1" applyFill="1" applyBorder="1" applyAlignment="1">
      <alignment/>
    </xf>
    <xf numFmtId="3" fontId="0" fillId="32" borderId="11" xfId="0" applyNumberFormat="1" applyFill="1" applyBorder="1" applyAlignment="1">
      <alignment horizontal="center"/>
    </xf>
    <xf numFmtId="3" fontId="34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25" fillId="0" borderId="17" xfId="0" applyNumberFormat="1" applyFont="1" applyBorder="1" applyAlignment="1">
      <alignment horizontal="right"/>
    </xf>
    <xf numFmtId="4" fontId="28" fillId="32" borderId="10" xfId="0" applyNumberFormat="1" applyFont="1" applyFill="1" applyBorder="1" applyAlignment="1">
      <alignment horizontal="right"/>
    </xf>
    <xf numFmtId="4" fontId="28" fillId="34" borderId="15" xfId="0" applyNumberFormat="1" applyFont="1" applyFill="1" applyBorder="1" applyAlignment="1">
      <alignment horizontal="right"/>
    </xf>
    <xf numFmtId="0" fontId="28" fillId="32" borderId="16" xfId="0" applyFont="1" applyFill="1" applyBorder="1" applyAlignment="1">
      <alignment horizontal="left"/>
    </xf>
    <xf numFmtId="3" fontId="37" fillId="32" borderId="16" xfId="0" applyNumberFormat="1" applyFont="1" applyFill="1" applyBorder="1" applyAlignment="1">
      <alignment horizontal="right"/>
    </xf>
    <xf numFmtId="0" fontId="28" fillId="32" borderId="14" xfId="0" applyFont="1" applyFill="1" applyBorder="1" applyAlignment="1">
      <alignment horizontal="left"/>
    </xf>
    <xf numFmtId="3" fontId="37" fillId="32" borderId="14" xfId="0" applyNumberFormat="1" applyFont="1" applyFill="1" applyBorder="1" applyAlignment="1">
      <alignment horizontal="right"/>
    </xf>
    <xf numFmtId="3" fontId="37" fillId="32" borderId="23" xfId="0" applyNumberFormat="1" applyFont="1" applyFill="1" applyBorder="1" applyAlignment="1">
      <alignment horizontal="right"/>
    </xf>
    <xf numFmtId="3" fontId="37" fillId="32" borderId="15" xfId="0" applyNumberFormat="1" applyFont="1" applyFill="1" applyBorder="1" applyAlignment="1">
      <alignment horizontal="right"/>
    </xf>
    <xf numFmtId="0" fontId="28" fillId="32" borderId="14" xfId="0" applyFont="1" applyFill="1" applyBorder="1" applyAlignment="1">
      <alignment/>
    </xf>
    <xf numFmtId="3" fontId="28" fillId="32" borderId="14" xfId="0" applyNumberFormat="1" applyFont="1" applyFill="1" applyBorder="1" applyAlignment="1">
      <alignment horizontal="right"/>
    </xf>
    <xf numFmtId="4" fontId="28" fillId="34" borderId="15" xfId="0" applyNumberFormat="1" applyFont="1" applyFill="1" applyBorder="1" applyAlignment="1">
      <alignment horizontal="right"/>
    </xf>
    <xf numFmtId="3" fontId="30" fillId="32" borderId="16" xfId="0" applyNumberFormat="1" applyFont="1" applyFill="1" applyBorder="1" applyAlignment="1">
      <alignment/>
    </xf>
    <xf numFmtId="14" fontId="0" fillId="32" borderId="0" xfId="0" applyNumberFormat="1" applyFill="1" applyBorder="1" applyAlignment="1">
      <alignment/>
    </xf>
    <xf numFmtId="4" fontId="28" fillId="35" borderId="17" xfId="0" applyNumberFormat="1" applyFont="1" applyFill="1" applyBorder="1" applyAlignment="1">
      <alignment/>
    </xf>
    <xf numFmtId="4" fontId="25" fillId="35" borderId="15" xfId="0" applyNumberFormat="1" applyFont="1" applyFill="1" applyBorder="1" applyAlignment="1">
      <alignment/>
    </xf>
    <xf numFmtId="3" fontId="37" fillId="34" borderId="14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8" fillId="32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/>
    </xf>
    <xf numFmtId="3" fontId="1" fillId="5" borderId="14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" fontId="1" fillId="5" borderId="14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1" fillId="32" borderId="14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left"/>
    </xf>
    <xf numFmtId="0" fontId="0" fillId="32" borderId="21" xfId="0" applyFill="1" applyBorder="1" applyAlignment="1">
      <alignment/>
    </xf>
    <xf numFmtId="3" fontId="5" fillId="32" borderId="23" xfId="0" applyNumberFormat="1" applyFont="1" applyFill="1" applyBorder="1" applyAlignment="1">
      <alignment horizontal="right"/>
    </xf>
    <xf numFmtId="4" fontId="6" fillId="5" borderId="23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3" fontId="41" fillId="32" borderId="10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14" fontId="14" fillId="33" borderId="20" xfId="0" applyNumberFormat="1" applyFont="1" applyFill="1" applyBorder="1" applyAlignment="1">
      <alignment horizontal="center"/>
    </xf>
    <xf numFmtId="169" fontId="0" fillId="32" borderId="11" xfId="0" applyNumberFormat="1" applyFill="1" applyBorder="1" applyAlignment="1">
      <alignment/>
    </xf>
    <xf numFmtId="49" fontId="5" fillId="32" borderId="12" xfId="0" applyNumberFormat="1" applyFont="1" applyFill="1" applyBorder="1" applyAlignment="1">
      <alignment/>
    </xf>
    <xf numFmtId="3" fontId="27" fillId="32" borderId="12" xfId="0" applyNumberFormat="1" applyFont="1" applyFill="1" applyBorder="1" applyAlignment="1">
      <alignment/>
    </xf>
    <xf numFmtId="3" fontId="28" fillId="35" borderId="14" xfId="0" applyNumberFormat="1" applyFont="1" applyFill="1" applyBorder="1" applyAlignment="1">
      <alignment/>
    </xf>
    <xf numFmtId="4" fontId="28" fillId="35" borderId="14" xfId="0" applyNumberFormat="1" applyFont="1" applyFill="1" applyBorder="1" applyAlignment="1">
      <alignment/>
    </xf>
    <xf numFmtId="4" fontId="23" fillId="32" borderId="10" xfId="0" applyNumberFormat="1" applyFont="1" applyFill="1" applyBorder="1" applyAlignment="1">
      <alignment/>
    </xf>
    <xf numFmtId="2" fontId="5" fillId="32" borderId="10" xfId="0" applyNumberFormat="1" applyFont="1" applyFill="1" applyBorder="1" applyAlignment="1">
      <alignment horizontal="right"/>
    </xf>
    <xf numFmtId="0" fontId="28" fillId="32" borderId="10" xfId="0" applyFont="1" applyFill="1" applyBorder="1" applyAlignment="1">
      <alignment horizontal="left"/>
    </xf>
    <xf numFmtId="4" fontId="25" fillId="32" borderId="10" xfId="0" applyNumberFormat="1" applyFont="1" applyFill="1" applyBorder="1" applyAlignment="1">
      <alignment/>
    </xf>
    <xf numFmtId="169" fontId="25" fillId="32" borderId="10" xfId="0" applyNumberFormat="1" applyFont="1" applyFill="1" applyBorder="1" applyAlignment="1">
      <alignment/>
    </xf>
    <xf numFmtId="1" fontId="25" fillId="32" borderId="10" xfId="0" applyNumberFormat="1" applyFont="1" applyFill="1" applyBorder="1" applyAlignment="1">
      <alignment/>
    </xf>
    <xf numFmtId="3" fontId="25" fillId="32" borderId="10" xfId="0" applyNumberFormat="1" applyFont="1" applyFill="1" applyBorder="1" applyAlignment="1">
      <alignment horizontal="right"/>
    </xf>
    <xf numFmtId="3" fontId="40" fillId="32" borderId="10" xfId="0" applyNumberFormat="1" applyFont="1" applyFill="1" applyBorder="1" applyAlignment="1">
      <alignment/>
    </xf>
    <xf numFmtId="4" fontId="30" fillId="32" borderId="10" xfId="0" applyNumberFormat="1" applyFont="1" applyFill="1" applyBorder="1" applyAlignment="1">
      <alignment/>
    </xf>
    <xf numFmtId="169" fontId="30" fillId="32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28" fillId="32" borderId="10" xfId="0" applyFont="1" applyFill="1" applyBorder="1" applyAlignment="1">
      <alignment horizontal="left"/>
    </xf>
    <xf numFmtId="169" fontId="25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center"/>
    </xf>
    <xf numFmtId="3" fontId="21" fillId="32" borderId="10" xfId="0" applyNumberFormat="1" applyFont="1" applyFill="1" applyBorder="1" applyAlignment="1">
      <alignment/>
    </xf>
    <xf numFmtId="4" fontId="30" fillId="32" borderId="10" xfId="0" applyNumberFormat="1" applyFont="1" applyFill="1" applyBorder="1" applyAlignment="1">
      <alignment/>
    </xf>
    <xf numFmtId="169" fontId="30" fillId="32" borderId="10" xfId="0" applyNumberFormat="1" applyFont="1" applyFill="1" applyBorder="1" applyAlignment="1">
      <alignment/>
    </xf>
    <xf numFmtId="0" fontId="28" fillId="32" borderId="10" xfId="0" applyFont="1" applyFill="1" applyBorder="1" applyAlignment="1">
      <alignment/>
    </xf>
    <xf numFmtId="4" fontId="30" fillId="32" borderId="10" xfId="0" applyNumberFormat="1" applyFont="1" applyFill="1" applyBorder="1" applyAlignment="1">
      <alignment/>
    </xf>
    <xf numFmtId="169" fontId="30" fillId="32" borderId="10" xfId="0" applyNumberFormat="1" applyFont="1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26" fillId="36" borderId="14" xfId="0" applyNumberFormat="1" applyFont="1" applyFill="1" applyBorder="1" applyAlignment="1">
      <alignment horizontal="right"/>
    </xf>
    <xf numFmtId="1" fontId="26" fillId="36" borderId="14" xfId="0" applyNumberFormat="1" applyFont="1" applyFill="1" applyBorder="1" applyAlignment="1">
      <alignment horizontal="right"/>
    </xf>
    <xf numFmtId="0" fontId="1" fillId="32" borderId="12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/>
    </xf>
    <xf numFmtId="3" fontId="18" fillId="32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/>
    </xf>
    <xf numFmtId="169" fontId="28" fillId="32" borderId="10" xfId="0" applyNumberFormat="1" applyFont="1" applyFill="1" applyBorder="1" applyAlignment="1">
      <alignment horizontal="right"/>
    </xf>
    <xf numFmtId="3" fontId="29" fillId="32" borderId="10" xfId="0" applyNumberFormat="1" applyFont="1" applyFill="1" applyBorder="1" applyAlignment="1">
      <alignment/>
    </xf>
    <xf numFmtId="169" fontId="29" fillId="32" borderId="10" xfId="0" applyNumberFormat="1" applyFont="1" applyFill="1" applyBorder="1" applyAlignment="1">
      <alignment/>
    </xf>
    <xf numFmtId="1" fontId="28" fillId="32" borderId="10" xfId="0" applyNumberFormat="1" applyFont="1" applyFill="1" applyBorder="1" applyAlignment="1">
      <alignment horizontal="right"/>
    </xf>
    <xf numFmtId="3" fontId="25" fillId="32" borderId="10" xfId="0" applyNumberFormat="1" applyFont="1" applyFill="1" applyBorder="1" applyAlignment="1">
      <alignment/>
    </xf>
    <xf numFmtId="169" fontId="25" fillId="32" borderId="10" xfId="0" applyNumberFormat="1" applyFont="1" applyFill="1" applyBorder="1" applyAlignment="1">
      <alignment/>
    </xf>
    <xf numFmtId="0" fontId="25" fillId="32" borderId="10" xfId="0" applyFont="1" applyFill="1" applyBorder="1" applyAlignment="1">
      <alignment horizontal="left"/>
    </xf>
    <xf numFmtId="169" fontId="25" fillId="32" borderId="10" xfId="0" applyNumberFormat="1" applyFont="1" applyFill="1" applyBorder="1" applyAlignment="1">
      <alignment/>
    </xf>
    <xf numFmtId="4" fontId="25" fillId="32" borderId="10" xfId="0" applyNumberFormat="1" applyFont="1" applyFill="1" applyBorder="1" applyAlignment="1">
      <alignment/>
    </xf>
    <xf numFmtId="49" fontId="22" fillId="32" borderId="10" xfId="0" applyNumberFormat="1" applyFont="1" applyFill="1" applyBorder="1" applyAlignment="1">
      <alignment horizontal="right"/>
    </xf>
    <xf numFmtId="4" fontId="30" fillId="32" borderId="10" xfId="0" applyNumberFormat="1" applyFont="1" applyFill="1" applyBorder="1" applyAlignment="1">
      <alignment/>
    </xf>
    <xf numFmtId="169" fontId="30" fillId="32" borderId="10" xfId="0" applyNumberFormat="1" applyFont="1" applyFill="1" applyBorder="1" applyAlignment="1">
      <alignment/>
    </xf>
    <xf numFmtId="3" fontId="22" fillId="32" borderId="10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4" fontId="28" fillId="32" borderId="10" xfId="0" applyNumberFormat="1" applyFont="1" applyFill="1" applyBorder="1" applyAlignment="1">
      <alignment/>
    </xf>
    <xf numFmtId="169" fontId="28" fillId="32" borderId="10" xfId="0" applyNumberFormat="1" applyFont="1" applyFill="1" applyBorder="1" applyAlignment="1">
      <alignment/>
    </xf>
    <xf numFmtId="0" fontId="3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/>
    </xf>
    <xf numFmtId="0" fontId="21" fillId="32" borderId="10" xfId="0" applyFont="1" applyFill="1" applyBorder="1" applyAlignment="1">
      <alignment horizontal="right"/>
    </xf>
    <xf numFmtId="0" fontId="21" fillId="32" borderId="10" xfId="0" applyFont="1" applyFill="1" applyBorder="1" applyAlignment="1">
      <alignment horizontal="right"/>
    </xf>
    <xf numFmtId="0" fontId="28" fillId="32" borderId="10" xfId="0" applyFont="1" applyFill="1" applyBorder="1" applyAlignment="1">
      <alignment/>
    </xf>
    <xf numFmtId="3" fontId="21" fillId="32" borderId="10" xfId="0" applyNumberFormat="1" applyFont="1" applyFill="1" applyBorder="1" applyAlignment="1">
      <alignment horizontal="left"/>
    </xf>
    <xf numFmtId="0" fontId="21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/>
    </xf>
    <xf numFmtId="4" fontId="22" fillId="32" borderId="10" xfId="0" applyNumberFormat="1" applyFont="1" applyFill="1" applyBorder="1" applyAlignment="1">
      <alignment/>
    </xf>
    <xf numFmtId="169" fontId="22" fillId="32" borderId="10" xfId="0" applyNumberFormat="1" applyFont="1" applyFill="1" applyBorder="1" applyAlignment="1">
      <alignment/>
    </xf>
    <xf numFmtId="3" fontId="43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right"/>
    </xf>
    <xf numFmtId="4" fontId="6" fillId="32" borderId="10" xfId="0" applyNumberFormat="1" applyFont="1" applyFill="1" applyBorder="1" applyAlignment="1">
      <alignment/>
    </xf>
    <xf numFmtId="169" fontId="6" fillId="32" borderId="10" xfId="0" applyNumberFormat="1" applyFont="1" applyFill="1" applyBorder="1" applyAlignment="1">
      <alignment/>
    </xf>
    <xf numFmtId="0" fontId="26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3" fontId="29" fillId="32" borderId="10" xfId="0" applyNumberFormat="1" applyFont="1" applyFill="1" applyBorder="1" applyAlignment="1">
      <alignment/>
    </xf>
    <xf numFmtId="169" fontId="29" fillId="32" borderId="10" xfId="0" applyNumberFormat="1" applyFont="1" applyFill="1" applyBorder="1" applyAlignment="1">
      <alignment/>
    </xf>
    <xf numFmtId="169" fontId="7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right"/>
    </xf>
    <xf numFmtId="169" fontId="1" fillId="32" borderId="10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right"/>
    </xf>
    <xf numFmtId="3" fontId="0" fillId="32" borderId="10" xfId="0" applyNumberForma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169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left"/>
    </xf>
    <xf numFmtId="169" fontId="1" fillId="32" borderId="12" xfId="0" applyNumberFormat="1" applyFont="1" applyFill="1" applyBorder="1" applyAlignment="1">
      <alignment horizontal="left"/>
    </xf>
    <xf numFmtId="3" fontId="6" fillId="32" borderId="35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169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3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/>
    </xf>
    <xf numFmtId="1" fontId="1" fillId="32" borderId="10" xfId="0" applyNumberFormat="1" applyFont="1" applyFill="1" applyBorder="1" applyAlignment="1">
      <alignment horizontal="center"/>
    </xf>
    <xf numFmtId="3" fontId="29" fillId="32" borderId="10" xfId="0" applyNumberFormat="1" applyFont="1" applyFill="1" applyBorder="1" applyAlignment="1">
      <alignment horizontal="right"/>
    </xf>
    <xf numFmtId="3" fontId="30" fillId="32" borderId="10" xfId="0" applyNumberFormat="1" applyFont="1" applyFill="1" applyBorder="1" applyAlignment="1">
      <alignment horizontal="right"/>
    </xf>
    <xf numFmtId="3" fontId="32" fillId="32" borderId="10" xfId="0" applyNumberFormat="1" applyFont="1" applyFill="1" applyBorder="1" applyAlignment="1">
      <alignment horizontal="right"/>
    </xf>
    <xf numFmtId="3" fontId="6" fillId="32" borderId="10" xfId="0" applyNumberFormat="1" applyFont="1" applyFill="1" applyBorder="1" applyAlignment="1">
      <alignment horizontal="right"/>
    </xf>
    <xf numFmtId="4" fontId="29" fillId="32" borderId="10" xfId="0" applyNumberFormat="1" applyFont="1" applyFill="1" applyBorder="1" applyAlignment="1">
      <alignment/>
    </xf>
    <xf numFmtId="169" fontId="0" fillId="32" borderId="10" xfId="0" applyNumberFormat="1" applyFill="1" applyBorder="1" applyAlignment="1">
      <alignment horizontal="center"/>
    </xf>
    <xf numFmtId="49" fontId="21" fillId="32" borderId="10" xfId="0" applyNumberFormat="1" applyFont="1" applyFill="1" applyBorder="1" applyAlignment="1">
      <alignment/>
    </xf>
    <xf numFmtId="169" fontId="1" fillId="32" borderId="10" xfId="0" applyNumberFormat="1" applyFont="1" applyFill="1" applyBorder="1" applyAlignment="1">
      <alignment horizontal="right"/>
    </xf>
    <xf numFmtId="3" fontId="1" fillId="32" borderId="10" xfId="0" applyNumberFormat="1" applyFont="1" applyFill="1" applyBorder="1" applyAlignment="1">
      <alignment horizontal="right"/>
    </xf>
    <xf numFmtId="49" fontId="34" fillId="32" borderId="10" xfId="0" applyNumberFormat="1" applyFont="1" applyFill="1" applyBorder="1" applyAlignment="1">
      <alignment horizontal="center"/>
    </xf>
    <xf numFmtId="3" fontId="34" fillId="32" borderId="10" xfId="0" applyNumberFormat="1" applyFont="1" applyFill="1" applyBorder="1" applyAlignment="1">
      <alignment horizontal="center"/>
    </xf>
    <xf numFmtId="169" fontId="34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3" fontId="15" fillId="32" borderId="10" xfId="0" applyNumberFormat="1" applyFont="1" applyFill="1" applyBorder="1" applyAlignment="1">
      <alignment/>
    </xf>
    <xf numFmtId="169" fontId="7" fillId="32" borderId="10" xfId="0" applyNumberFormat="1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169" fontId="8" fillId="32" borderId="10" xfId="0" applyNumberFormat="1" applyFont="1" applyFill="1" applyBorder="1" applyAlignment="1">
      <alignment/>
    </xf>
    <xf numFmtId="14" fontId="0" fillId="32" borderId="10" xfId="0" applyNumberFormat="1" applyFill="1" applyBorder="1" applyAlignment="1">
      <alignment/>
    </xf>
    <xf numFmtId="0" fontId="32" fillId="32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35" fillId="32" borderId="10" xfId="0" applyFont="1" applyFill="1" applyBorder="1" applyAlignment="1">
      <alignment/>
    </xf>
    <xf numFmtId="169" fontId="28" fillId="32" borderId="20" xfId="0" applyNumberFormat="1" applyFont="1" applyFill="1" applyBorder="1" applyAlignment="1">
      <alignment horizontal="right"/>
    </xf>
    <xf numFmtId="14" fontId="28" fillId="32" borderId="21" xfId="0" applyNumberFormat="1" applyFont="1" applyFill="1" applyBorder="1" applyAlignment="1">
      <alignment horizontal="right"/>
    </xf>
    <xf numFmtId="169" fontId="28" fillId="32" borderId="22" xfId="0" applyNumberFormat="1" applyFont="1" applyFill="1" applyBorder="1" applyAlignment="1">
      <alignment horizontal="right"/>
    </xf>
    <xf numFmtId="169" fontId="30" fillId="32" borderId="25" xfId="0" applyNumberFormat="1" applyFont="1" applyFill="1" applyBorder="1" applyAlignment="1">
      <alignment horizontal="right"/>
    </xf>
    <xf numFmtId="3" fontId="29" fillId="32" borderId="14" xfId="0" applyNumberFormat="1" applyFont="1" applyFill="1" applyBorder="1" applyAlignment="1">
      <alignment/>
    </xf>
    <xf numFmtId="3" fontId="30" fillId="32" borderId="16" xfId="0" applyNumberFormat="1" applyFont="1" applyFill="1" applyBorder="1" applyAlignment="1">
      <alignment horizontal="right"/>
    </xf>
    <xf numFmtId="3" fontId="25" fillId="34" borderId="14" xfId="0" applyNumberFormat="1" applyFont="1" applyFill="1" applyBorder="1" applyAlignment="1">
      <alignment horizontal="right"/>
    </xf>
    <xf numFmtId="3" fontId="25" fillId="34" borderId="23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3" fontId="7" fillId="32" borderId="0" xfId="0" applyNumberFormat="1" applyFont="1" applyFill="1" applyBorder="1" applyAlignment="1">
      <alignment horizontal="right"/>
    </xf>
    <xf numFmtId="0" fontId="26" fillId="36" borderId="28" xfId="0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6" fillId="32" borderId="19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3" fontId="45" fillId="0" borderId="0" xfId="0" applyNumberFormat="1" applyFont="1" applyBorder="1" applyAlignment="1">
      <alignment horizontal="right"/>
    </xf>
    <xf numFmtId="12" fontId="0" fillId="0" borderId="0" xfId="0" applyNumberFormat="1" applyAlignment="1">
      <alignment/>
    </xf>
    <xf numFmtId="3" fontId="25" fillId="0" borderId="1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25" fillId="35" borderId="15" xfId="0" applyNumberFormat="1" applyFont="1" applyFill="1" applyBorder="1" applyAlignment="1">
      <alignment/>
    </xf>
    <xf numFmtId="3" fontId="27" fillId="0" borderId="11" xfId="0" applyNumberFormat="1" applyFont="1" applyBorder="1" applyAlignment="1">
      <alignment/>
    </xf>
    <xf numFmtId="0" fontId="26" fillId="36" borderId="36" xfId="0" applyFont="1" applyFill="1" applyBorder="1" applyAlignment="1">
      <alignment horizontal="left"/>
    </xf>
    <xf numFmtId="0" fontId="28" fillId="35" borderId="36" xfId="0" applyFont="1" applyFill="1" applyBorder="1" applyAlignment="1">
      <alignment horizontal="left"/>
    </xf>
    <xf numFmtId="3" fontId="46" fillId="33" borderId="23" xfId="0" applyNumberFormat="1" applyFont="1" applyFill="1" applyBorder="1" applyAlignment="1">
      <alignment/>
    </xf>
    <xf numFmtId="3" fontId="27" fillId="32" borderId="12" xfId="0" applyNumberFormat="1" applyFont="1" applyFill="1" applyBorder="1" applyAlignment="1">
      <alignment horizontal="left"/>
    </xf>
    <xf numFmtId="49" fontId="21" fillId="32" borderId="14" xfId="0" applyNumberFormat="1" applyFont="1" applyFill="1" applyBorder="1" applyAlignment="1">
      <alignment horizontal="right"/>
    </xf>
    <xf numFmtId="1" fontId="28" fillId="32" borderId="14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28" fillId="32" borderId="13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0" fontId="28" fillId="32" borderId="23" xfId="0" applyFont="1" applyFill="1" applyBorder="1" applyAlignment="1">
      <alignment/>
    </xf>
    <xf numFmtId="3" fontId="25" fillId="0" borderId="23" xfId="0" applyNumberFormat="1" applyFont="1" applyBorder="1" applyAlignment="1">
      <alignment/>
    </xf>
    <xf numFmtId="4" fontId="6" fillId="5" borderId="14" xfId="0" applyNumberFormat="1" applyFont="1" applyFill="1" applyBorder="1" applyAlignment="1">
      <alignment/>
    </xf>
    <xf numFmtId="3" fontId="6" fillId="5" borderId="14" xfId="0" applyNumberFormat="1" applyFont="1" applyFill="1" applyBorder="1" applyAlignment="1">
      <alignment/>
    </xf>
    <xf numFmtId="0" fontId="27" fillId="32" borderId="13" xfId="0" applyFont="1" applyFill="1" applyBorder="1" applyAlignment="1">
      <alignment/>
    </xf>
    <xf numFmtId="3" fontId="30" fillId="32" borderId="13" xfId="0" applyNumberFormat="1" applyFont="1" applyFill="1" applyBorder="1" applyAlignment="1">
      <alignment/>
    </xf>
    <xf numFmtId="3" fontId="21" fillId="32" borderId="19" xfId="0" applyNumberFormat="1" applyFont="1" applyFill="1" applyBorder="1" applyAlignment="1">
      <alignment horizontal="left"/>
    </xf>
    <xf numFmtId="3" fontId="22" fillId="32" borderId="19" xfId="0" applyNumberFormat="1" applyFont="1" applyFill="1" applyBorder="1" applyAlignment="1">
      <alignment/>
    </xf>
    <xf numFmtId="3" fontId="25" fillId="34" borderId="23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28" fillId="34" borderId="26" xfId="0" applyFont="1" applyFill="1" applyBorder="1" applyAlignment="1">
      <alignment horizontal="left"/>
    </xf>
    <xf numFmtId="0" fontId="26" fillId="36" borderId="27" xfId="0" applyFont="1" applyFill="1" applyBorder="1" applyAlignment="1">
      <alignment horizontal="left"/>
    </xf>
    <xf numFmtId="3" fontId="25" fillId="34" borderId="36" xfId="0" applyNumberFormat="1" applyFont="1" applyFill="1" applyBorder="1" applyAlignment="1">
      <alignment/>
    </xf>
    <xf numFmtId="3" fontId="25" fillId="0" borderId="37" xfId="0" applyNumberFormat="1" applyFont="1" applyBorder="1" applyAlignment="1">
      <alignment/>
    </xf>
    <xf numFmtId="3" fontId="28" fillId="32" borderId="11" xfId="0" applyNumberFormat="1" applyFont="1" applyFill="1" applyBorder="1" applyAlignment="1">
      <alignment horizontal="right"/>
    </xf>
    <xf numFmtId="3" fontId="28" fillId="34" borderId="14" xfId="0" applyNumberFormat="1" applyFont="1" applyFill="1" applyBorder="1" applyAlignment="1">
      <alignment horizontal="right"/>
    </xf>
    <xf numFmtId="1" fontId="26" fillId="36" borderId="19" xfId="0" applyNumberFormat="1" applyFont="1" applyFill="1" applyBorder="1" applyAlignment="1">
      <alignment horizontal="right"/>
    </xf>
    <xf numFmtId="3" fontId="30" fillId="32" borderId="19" xfId="0" applyNumberFormat="1" applyFont="1" applyFill="1" applyBorder="1" applyAlignment="1">
      <alignment horizontal="right"/>
    </xf>
    <xf numFmtId="0" fontId="28" fillId="35" borderId="38" xfId="0" applyFont="1" applyFill="1" applyBorder="1" applyAlignment="1">
      <alignment horizontal="left"/>
    </xf>
    <xf numFmtId="1" fontId="27" fillId="32" borderId="12" xfId="0" applyNumberFormat="1" applyFont="1" applyFill="1" applyBorder="1" applyAlignment="1">
      <alignment horizontal="right"/>
    </xf>
    <xf numFmtId="3" fontId="18" fillId="32" borderId="10" xfId="0" applyNumberFormat="1" applyFont="1" applyFill="1" applyBorder="1" applyAlignment="1">
      <alignment horizontal="center"/>
    </xf>
    <xf numFmtId="3" fontId="25" fillId="32" borderId="13" xfId="0" applyNumberFormat="1" applyFont="1" applyFill="1" applyBorder="1" applyAlignment="1">
      <alignment/>
    </xf>
    <xf numFmtId="3" fontId="18" fillId="32" borderId="12" xfId="0" applyNumberFormat="1" applyFont="1" applyFill="1" applyBorder="1" applyAlignment="1">
      <alignment/>
    </xf>
    <xf numFmtId="3" fontId="28" fillId="34" borderId="17" xfId="0" applyNumberFormat="1" applyFont="1" applyFill="1" applyBorder="1" applyAlignment="1">
      <alignment horizontal="right"/>
    </xf>
    <xf numFmtId="3" fontId="25" fillId="34" borderId="39" xfId="0" applyNumberFormat="1" applyFont="1" applyFill="1" applyBorder="1" applyAlignment="1">
      <alignment/>
    </xf>
    <xf numFmtId="3" fontId="25" fillId="0" borderId="40" xfId="0" applyNumberFormat="1" applyFont="1" applyBorder="1" applyAlignment="1">
      <alignment/>
    </xf>
    <xf numFmtId="0" fontId="26" fillId="36" borderId="36" xfId="0" applyFont="1" applyFill="1" applyBorder="1" applyAlignment="1">
      <alignment horizontal="left"/>
    </xf>
    <xf numFmtId="3" fontId="30" fillId="32" borderId="11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1" fillId="5" borderId="14" xfId="0" applyNumberFormat="1" applyFont="1" applyFill="1" applyBorder="1" applyAlignment="1">
      <alignment horizontal="right"/>
    </xf>
    <xf numFmtId="3" fontId="7" fillId="32" borderId="17" xfId="0" applyNumberFormat="1" applyFont="1" applyFill="1" applyBorder="1" applyAlignment="1">
      <alignment/>
    </xf>
    <xf numFmtId="0" fontId="25" fillId="32" borderId="10" xfId="0" applyFont="1" applyFill="1" applyBorder="1" applyAlignment="1">
      <alignment horizontal="right"/>
    </xf>
    <xf numFmtId="0" fontId="25" fillId="32" borderId="19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/>
    </xf>
    <xf numFmtId="0" fontId="18" fillId="5" borderId="16" xfId="0" applyFont="1" applyFill="1" applyBorder="1" applyAlignment="1">
      <alignment/>
    </xf>
    <xf numFmtId="0" fontId="28" fillId="34" borderId="15" xfId="0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/>
    </xf>
    <xf numFmtId="3" fontId="22" fillId="32" borderId="16" xfId="0" applyNumberFormat="1" applyFont="1" applyFill="1" applyBorder="1" applyAlignment="1">
      <alignment/>
    </xf>
    <xf numFmtId="0" fontId="28" fillId="34" borderId="14" xfId="0" applyFont="1" applyFill="1" applyBorder="1" applyAlignment="1">
      <alignment/>
    </xf>
    <xf numFmtId="0" fontId="27" fillId="32" borderId="13" xfId="0" applyFont="1" applyFill="1" applyBorder="1" applyAlignment="1">
      <alignment/>
    </xf>
    <xf numFmtId="3" fontId="38" fillId="35" borderId="15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3" fontId="37" fillId="34" borderId="19" xfId="0" applyNumberFormat="1" applyFont="1" applyFill="1" applyBorder="1" applyAlignment="1">
      <alignment horizontal="right"/>
    </xf>
    <xf numFmtId="3" fontId="37" fillId="34" borderId="41" xfId="0" applyNumberFormat="1" applyFont="1" applyFill="1" applyBorder="1" applyAlignment="1">
      <alignment horizontal="right"/>
    </xf>
    <xf numFmtId="3" fontId="28" fillId="35" borderId="15" xfId="0" applyNumberFormat="1" applyFont="1" applyFill="1" applyBorder="1" applyAlignment="1">
      <alignment/>
    </xf>
    <xf numFmtId="3" fontId="28" fillId="32" borderId="15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7" fillId="0" borderId="12" xfId="0" applyFont="1" applyBorder="1" applyAlignment="1">
      <alignment/>
    </xf>
    <xf numFmtId="0" fontId="28" fillId="35" borderId="15" xfId="0" applyFont="1" applyFill="1" applyBorder="1" applyAlignment="1">
      <alignment/>
    </xf>
    <xf numFmtId="0" fontId="27" fillId="32" borderId="13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32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3" fontId="5" fillId="32" borderId="12" xfId="0" applyNumberFormat="1" applyFont="1" applyFill="1" applyBorder="1" applyAlignment="1">
      <alignment/>
    </xf>
    <xf numFmtId="3" fontId="27" fillId="35" borderId="15" xfId="0" applyNumberFormat="1" applyFont="1" applyFill="1" applyBorder="1" applyAlignment="1">
      <alignment/>
    </xf>
    <xf numFmtId="3" fontId="5" fillId="32" borderId="15" xfId="0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/>
    </xf>
    <xf numFmtId="0" fontId="25" fillId="34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1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3" fontId="1" fillId="34" borderId="15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/>
    </xf>
    <xf numFmtId="0" fontId="30" fillId="0" borderId="23" xfId="0" applyFont="1" applyBorder="1" applyAlignment="1">
      <alignment horizontal="right"/>
    </xf>
    <xf numFmtId="0" fontId="25" fillId="32" borderId="10" xfId="0" applyFont="1" applyFill="1" applyBorder="1" applyAlignment="1">
      <alignment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49" fontId="21" fillId="32" borderId="0" xfId="0" applyNumberFormat="1" applyFont="1" applyFill="1" applyBorder="1" applyAlignment="1">
      <alignment horizontal="right"/>
    </xf>
    <xf numFmtId="0" fontId="28" fillId="32" borderId="0" xfId="0" applyFont="1" applyFill="1" applyBorder="1" applyAlignment="1">
      <alignment horizontal="left"/>
    </xf>
    <xf numFmtId="3" fontId="28" fillId="32" borderId="0" xfId="0" applyNumberFormat="1" applyFont="1" applyFill="1" applyBorder="1" applyAlignment="1">
      <alignment horizontal="right"/>
    </xf>
    <xf numFmtId="4" fontId="28" fillId="32" borderId="0" xfId="0" applyNumberFormat="1" applyFont="1" applyFill="1" applyBorder="1" applyAlignment="1">
      <alignment horizontal="right"/>
    </xf>
    <xf numFmtId="169" fontId="28" fillId="32" borderId="0" xfId="0" applyNumberFormat="1" applyFont="1" applyFill="1" applyBorder="1" applyAlignment="1">
      <alignment horizontal="right"/>
    </xf>
    <xf numFmtId="3" fontId="40" fillId="32" borderId="0" xfId="0" applyNumberFormat="1" applyFont="1" applyFill="1" applyBorder="1" applyAlignment="1">
      <alignment horizontal="right"/>
    </xf>
    <xf numFmtId="0" fontId="5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left"/>
    </xf>
    <xf numFmtId="3" fontId="27" fillId="32" borderId="0" xfId="0" applyNumberFormat="1" applyFont="1" applyFill="1" applyBorder="1" applyAlignment="1">
      <alignment horizontal="right"/>
    </xf>
    <xf numFmtId="4" fontId="27" fillId="32" borderId="0" xfId="0" applyNumberFormat="1" applyFont="1" applyFill="1" applyBorder="1" applyAlignment="1">
      <alignment horizontal="right"/>
    </xf>
    <xf numFmtId="169" fontId="27" fillId="32" borderId="0" xfId="0" applyNumberFormat="1" applyFont="1" applyFill="1" applyBorder="1" applyAlignment="1">
      <alignment horizontal="right"/>
    </xf>
    <xf numFmtId="3" fontId="41" fillId="32" borderId="0" xfId="0" applyNumberFormat="1" applyFont="1" applyFill="1" applyBorder="1" applyAlignment="1">
      <alignment horizontal="right"/>
    </xf>
    <xf numFmtId="0" fontId="27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right"/>
    </xf>
    <xf numFmtId="4" fontId="25" fillId="32" borderId="0" xfId="0" applyNumberFormat="1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horizontal="right"/>
    </xf>
    <xf numFmtId="3" fontId="30" fillId="32" borderId="0" xfId="0" applyNumberFormat="1" applyFont="1" applyFill="1" applyBorder="1" applyAlignment="1">
      <alignment/>
    </xf>
    <xf numFmtId="4" fontId="30" fillId="32" borderId="0" xfId="0" applyNumberFormat="1" applyFont="1" applyFill="1" applyBorder="1" applyAlignment="1">
      <alignment/>
    </xf>
    <xf numFmtId="169" fontId="30" fillId="32" borderId="0" xfId="0" applyNumberFormat="1" applyFont="1" applyFill="1" applyBorder="1" applyAlignment="1">
      <alignment/>
    </xf>
    <xf numFmtId="3" fontId="41" fillId="32" borderId="0" xfId="0" applyNumberFormat="1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3" fontId="27" fillId="32" borderId="0" xfId="0" applyNumberFormat="1" applyFont="1" applyFill="1" applyBorder="1" applyAlignment="1">
      <alignment/>
    </xf>
    <xf numFmtId="3" fontId="28" fillId="32" borderId="0" xfId="0" applyNumberFormat="1" applyFont="1" applyFill="1" applyBorder="1" applyAlignment="1">
      <alignment horizontal="left"/>
    </xf>
    <xf numFmtId="4" fontId="25" fillId="32" borderId="0" xfId="0" applyNumberFormat="1" applyFont="1" applyFill="1" applyBorder="1" applyAlignment="1">
      <alignment/>
    </xf>
    <xf numFmtId="169" fontId="25" fillId="32" borderId="0" xfId="0" applyNumberFormat="1" applyFont="1" applyFill="1" applyBorder="1" applyAlignment="1">
      <alignment/>
    </xf>
    <xf numFmtId="169" fontId="30" fillId="32" borderId="0" xfId="0" applyNumberFormat="1" applyFont="1" applyFill="1" applyBorder="1" applyAlignment="1">
      <alignment/>
    </xf>
    <xf numFmtId="3" fontId="37" fillId="32" borderId="0" xfId="0" applyNumberFormat="1" applyFont="1" applyFill="1" applyBorder="1" applyAlignment="1">
      <alignment horizontal="right"/>
    </xf>
    <xf numFmtId="3" fontId="28" fillId="32" borderId="0" xfId="0" applyNumberFormat="1" applyFont="1" applyFill="1" applyBorder="1" applyAlignment="1">
      <alignment horizontal="right"/>
    </xf>
    <xf numFmtId="4" fontId="30" fillId="32" borderId="0" xfId="0" applyNumberFormat="1" applyFont="1" applyFill="1" applyBorder="1" applyAlignment="1">
      <alignment horizontal="right"/>
    </xf>
    <xf numFmtId="169" fontId="30" fillId="32" borderId="0" xfId="0" applyNumberFormat="1" applyFont="1" applyFill="1" applyBorder="1" applyAlignment="1">
      <alignment horizontal="right"/>
    </xf>
    <xf numFmtId="0" fontId="18" fillId="32" borderId="11" xfId="0" applyFont="1" applyFill="1" applyBorder="1" applyAlignment="1">
      <alignment/>
    </xf>
    <xf numFmtId="0" fontId="18" fillId="32" borderId="15" xfId="0" applyFont="1" applyFill="1" applyBorder="1" applyAlignment="1">
      <alignment/>
    </xf>
    <xf numFmtId="0" fontId="28" fillId="0" borderId="11" xfId="0" applyFont="1" applyFill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0" fillId="32" borderId="12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1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21" fillId="32" borderId="11" xfId="0" applyFont="1" applyFill="1" applyBorder="1" applyAlignment="1">
      <alignment horizontal="center"/>
    </xf>
    <xf numFmtId="0" fontId="28" fillId="34" borderId="38" xfId="0" applyFont="1" applyFill="1" applyBorder="1" applyAlignment="1">
      <alignment horizontal="left"/>
    </xf>
    <xf numFmtId="0" fontId="21" fillId="32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2" borderId="1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8" fillId="34" borderId="36" xfId="0" applyFont="1" applyFill="1" applyBorder="1" applyAlignment="1">
      <alignment horizontal="left"/>
    </xf>
    <xf numFmtId="0" fontId="21" fillId="32" borderId="23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21" fillId="32" borderId="14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27" fillId="32" borderId="19" xfId="0" applyFont="1" applyFill="1" applyBorder="1" applyAlignment="1">
      <alignment/>
    </xf>
    <xf numFmtId="0" fontId="22" fillId="32" borderId="15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8" fillId="34" borderId="14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5" fillId="32" borderId="2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21" fillId="32" borderId="23" xfId="0" applyFont="1" applyFill="1" applyBorder="1" applyAlignment="1">
      <alignment horizontal="center"/>
    </xf>
    <xf numFmtId="0" fontId="21" fillId="32" borderId="13" xfId="0" applyFont="1" applyFill="1" applyBorder="1" applyAlignment="1">
      <alignment horizontal="center"/>
    </xf>
    <xf numFmtId="0" fontId="5" fillId="32" borderId="19" xfId="0" applyFont="1" applyFill="1" applyBorder="1" applyAlignment="1">
      <alignment/>
    </xf>
    <xf numFmtId="0" fontId="21" fillId="32" borderId="13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5" fillId="32" borderId="19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left"/>
    </xf>
    <xf numFmtId="0" fontId="1" fillId="32" borderId="42" xfId="0" applyFont="1" applyFill="1" applyBorder="1" applyAlignment="1">
      <alignment horizontal="left"/>
    </xf>
    <xf numFmtId="0" fontId="1" fillId="32" borderId="43" xfId="0" applyFont="1" applyFill="1" applyBorder="1" applyAlignment="1">
      <alignment horizontal="left"/>
    </xf>
    <xf numFmtId="0" fontId="0" fillId="32" borderId="38" xfId="0" applyFill="1" applyBorder="1" applyAlignment="1">
      <alignment/>
    </xf>
    <xf numFmtId="0" fontId="25" fillId="35" borderId="14" xfId="0" applyFont="1" applyFill="1" applyBorder="1" applyAlignment="1">
      <alignment/>
    </xf>
    <xf numFmtId="3" fontId="39" fillId="37" borderId="21" xfId="0" applyNumberFormat="1" applyFont="1" applyFill="1" applyBorder="1" applyAlignment="1">
      <alignment/>
    </xf>
    <xf numFmtId="0" fontId="26" fillId="32" borderId="19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28" fillId="32" borderId="19" xfId="0" applyFont="1" applyFill="1" applyBorder="1" applyAlignment="1">
      <alignment horizontal="left"/>
    </xf>
    <xf numFmtId="3" fontId="37" fillId="32" borderId="19" xfId="0" applyNumberFormat="1" applyFont="1" applyFill="1" applyBorder="1" applyAlignment="1">
      <alignment horizontal="right"/>
    </xf>
    <xf numFmtId="3" fontId="37" fillId="36" borderId="15" xfId="0" applyNumberFormat="1" applyFont="1" applyFill="1" applyBorder="1" applyAlignment="1">
      <alignment horizontal="right"/>
    </xf>
    <xf numFmtId="0" fontId="0" fillId="36" borderId="27" xfId="0" applyFill="1" applyBorder="1" applyAlignment="1">
      <alignment horizontal="left"/>
    </xf>
    <xf numFmtId="0" fontId="0" fillId="36" borderId="28" xfId="0" applyFill="1" applyBorder="1" applyAlignment="1">
      <alignment horizontal="left"/>
    </xf>
    <xf numFmtId="3" fontId="29" fillId="36" borderId="14" xfId="0" applyNumberFormat="1" applyFont="1" applyFill="1" applyBorder="1" applyAlignment="1">
      <alignment/>
    </xf>
    <xf numFmtId="3" fontId="29" fillId="36" borderId="14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38" fillId="37" borderId="10" xfId="0" applyNumberFormat="1" applyFont="1" applyFill="1" applyBorder="1" applyAlignment="1">
      <alignment horizontal="center"/>
    </xf>
    <xf numFmtId="3" fontId="39" fillId="37" borderId="10" xfId="0" applyNumberFormat="1" applyFont="1" applyFill="1" applyBorder="1" applyAlignment="1">
      <alignment horizontal="right"/>
    </xf>
    <xf numFmtId="3" fontId="39" fillId="37" borderId="10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29" fillId="36" borderId="14" xfId="0" applyNumberFormat="1" applyFont="1" applyFill="1" applyBorder="1" applyAlignment="1">
      <alignment/>
    </xf>
    <xf numFmtId="0" fontId="28" fillId="36" borderId="14" xfId="0" applyFont="1" applyFill="1" applyBorder="1" applyAlignment="1">
      <alignment horizontal="left"/>
    </xf>
    <xf numFmtId="0" fontId="27" fillId="36" borderId="14" xfId="0" applyFont="1" applyFill="1" applyBorder="1" applyAlignment="1">
      <alignment/>
    </xf>
    <xf numFmtId="4" fontId="18" fillId="32" borderId="0" xfId="0" applyNumberFormat="1" applyFont="1" applyFill="1" applyBorder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3" fontId="18" fillId="32" borderId="0" xfId="0" applyNumberFormat="1" applyFont="1" applyFill="1" applyBorder="1" applyAlignment="1">
      <alignment/>
    </xf>
    <xf numFmtId="3" fontId="29" fillId="36" borderId="14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3" fontId="1" fillId="32" borderId="11" xfId="0" applyNumberFormat="1" applyFont="1" applyFill="1" applyBorder="1" applyAlignment="1">
      <alignment horizontal="right"/>
    </xf>
    <xf numFmtId="0" fontId="28" fillId="32" borderId="11" xfId="0" applyFont="1" applyFill="1" applyBorder="1" applyAlignment="1">
      <alignment/>
    </xf>
    <xf numFmtId="3" fontId="28" fillId="32" borderId="11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5" fillId="32" borderId="19" xfId="0" applyNumberFormat="1" applyFont="1" applyFill="1" applyBorder="1" applyAlignment="1">
      <alignment horizontal="right"/>
    </xf>
    <xf numFmtId="3" fontId="30" fillId="32" borderId="19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3" fontId="1" fillId="34" borderId="14" xfId="0" applyNumberFormat="1" applyFont="1" applyFill="1" applyBorder="1" applyAlignment="1">
      <alignment horizontal="right"/>
    </xf>
    <xf numFmtId="3" fontId="28" fillId="34" borderId="14" xfId="0" applyNumberFormat="1" applyFont="1" applyFill="1" applyBorder="1" applyAlignment="1">
      <alignment/>
    </xf>
    <xf numFmtId="3" fontId="30" fillId="34" borderId="14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0" fontId="21" fillId="35" borderId="15" xfId="0" applyFont="1" applyFill="1" applyBorder="1" applyAlignment="1">
      <alignment/>
    </xf>
    <xf numFmtId="3" fontId="30" fillId="34" borderId="15" xfId="0" applyNumberFormat="1" applyFont="1" applyFill="1" applyBorder="1" applyAlignment="1">
      <alignment horizontal="right"/>
    </xf>
    <xf numFmtId="3" fontId="30" fillId="34" borderId="15" xfId="0" applyNumberFormat="1" applyFont="1" applyFill="1" applyBorder="1" applyAlignment="1">
      <alignment/>
    </xf>
    <xf numFmtId="0" fontId="8" fillId="32" borderId="19" xfId="0" applyFont="1" applyFill="1" applyBorder="1" applyAlignment="1">
      <alignment/>
    </xf>
    <xf numFmtId="3" fontId="0" fillId="32" borderId="19" xfId="0" applyNumberFormat="1" applyFill="1" applyBorder="1" applyAlignment="1">
      <alignment/>
    </xf>
    <xf numFmtId="3" fontId="30" fillId="32" borderId="19" xfId="0" applyNumberFormat="1" applyFont="1" applyFill="1" applyBorder="1" applyAlignment="1">
      <alignment/>
    </xf>
    <xf numFmtId="3" fontId="7" fillId="32" borderId="19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right"/>
    </xf>
    <xf numFmtId="4" fontId="47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8" fillId="32" borderId="0" xfId="0" applyFont="1" applyFill="1" applyBorder="1" applyAlignment="1">
      <alignment/>
    </xf>
    <xf numFmtId="3" fontId="49" fillId="32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6" fillId="32" borderId="11" xfId="0" applyFont="1" applyFill="1" applyBorder="1" applyAlignment="1">
      <alignment/>
    </xf>
    <xf numFmtId="4" fontId="26" fillId="32" borderId="11" xfId="0" applyNumberFormat="1" applyFont="1" applyFill="1" applyBorder="1" applyAlignment="1">
      <alignment horizontal="right"/>
    </xf>
    <xf numFmtId="3" fontId="26" fillId="32" borderId="11" xfId="0" applyNumberFormat="1" applyFont="1" applyFill="1" applyBorder="1" applyAlignment="1">
      <alignment horizontal="right"/>
    </xf>
    <xf numFmtId="169" fontId="26" fillId="32" borderId="11" xfId="0" applyNumberFormat="1" applyFont="1" applyFill="1" applyBorder="1" applyAlignment="1">
      <alignment horizontal="right"/>
    </xf>
    <xf numFmtId="3" fontId="42" fillId="32" borderId="11" xfId="0" applyNumberFormat="1" applyFont="1" applyFill="1" applyBorder="1" applyAlignment="1">
      <alignment horizontal="right"/>
    </xf>
    <xf numFmtId="1" fontId="26" fillId="32" borderId="11" xfId="0" applyNumberFormat="1" applyFont="1" applyFill="1" applyBorder="1" applyAlignment="1">
      <alignment horizontal="right"/>
    </xf>
    <xf numFmtId="3" fontId="30" fillId="32" borderId="0" xfId="0" applyNumberFormat="1" applyFont="1" applyFill="1" applyBorder="1" applyAlignment="1">
      <alignment horizontal="right"/>
    </xf>
    <xf numFmtId="0" fontId="28" fillId="32" borderId="0" xfId="0" applyFont="1" applyFill="1" applyBorder="1" applyAlignment="1">
      <alignment/>
    </xf>
    <xf numFmtId="0" fontId="27" fillId="32" borderId="0" xfId="0" applyFont="1" applyFill="1" applyBorder="1" applyAlignment="1">
      <alignment/>
    </xf>
    <xf numFmtId="3" fontId="27" fillId="32" borderId="0" xfId="0" applyNumberFormat="1" applyFont="1" applyFill="1" applyBorder="1" applyAlignment="1">
      <alignment horizontal="left"/>
    </xf>
    <xf numFmtId="3" fontId="1" fillId="32" borderId="11" xfId="0" applyNumberFormat="1" applyFont="1" applyFill="1" applyBorder="1" applyAlignment="1">
      <alignment/>
    </xf>
    <xf numFmtId="3" fontId="27" fillId="32" borderId="11" xfId="0" applyNumberFormat="1" applyFont="1" applyFill="1" applyBorder="1" applyAlignment="1">
      <alignment horizontal="left"/>
    </xf>
    <xf numFmtId="14" fontId="28" fillId="32" borderId="14" xfId="0" applyNumberFormat="1" applyFont="1" applyFill="1" applyBorder="1" applyAlignment="1">
      <alignment horizontal="left"/>
    </xf>
    <xf numFmtId="3" fontId="25" fillId="32" borderId="14" xfId="0" applyNumberFormat="1" applyFont="1" applyFill="1" applyBorder="1" applyAlignment="1">
      <alignment/>
    </xf>
    <xf numFmtId="3" fontId="38" fillId="37" borderId="19" xfId="0" applyNumberFormat="1" applyFont="1" applyFill="1" applyBorder="1" applyAlignment="1">
      <alignment horizontal="center"/>
    </xf>
    <xf numFmtId="3" fontId="39" fillId="37" borderId="19" xfId="0" applyNumberFormat="1" applyFont="1" applyFill="1" applyBorder="1" applyAlignment="1">
      <alignment horizontal="right"/>
    </xf>
    <xf numFmtId="3" fontId="39" fillId="37" borderId="19" xfId="0" applyNumberFormat="1" applyFont="1" applyFill="1" applyBorder="1" applyAlignment="1">
      <alignment/>
    </xf>
    <xf numFmtId="0" fontId="28" fillId="34" borderId="15" xfId="0" applyFont="1" applyFill="1" applyBorder="1" applyAlignment="1">
      <alignment horizontal="left"/>
    </xf>
    <xf numFmtId="0" fontId="28" fillId="32" borderId="19" xfId="0" applyFont="1" applyFill="1" applyBorder="1" applyAlignment="1">
      <alignment horizontal="center"/>
    </xf>
    <xf numFmtId="181" fontId="27" fillId="0" borderId="10" xfId="0" applyNumberFormat="1" applyFont="1" applyBorder="1" applyAlignment="1">
      <alignment horizontal="left"/>
    </xf>
    <xf numFmtId="181" fontId="27" fillId="0" borderId="10" xfId="0" applyNumberFormat="1" applyFont="1" applyBorder="1" applyAlignment="1">
      <alignment/>
    </xf>
    <xf numFmtId="181" fontId="27" fillId="32" borderId="10" xfId="0" applyNumberFormat="1" applyFont="1" applyFill="1" applyBorder="1" applyAlignment="1">
      <alignment horizontal="left"/>
    </xf>
    <xf numFmtId="181" fontId="30" fillId="0" borderId="10" xfId="0" applyNumberFormat="1" applyFont="1" applyBorder="1" applyAlignment="1">
      <alignment/>
    </xf>
    <xf numFmtId="181" fontId="30" fillId="32" borderId="10" xfId="0" applyNumberFormat="1" applyFont="1" applyFill="1" applyBorder="1" applyAlignment="1">
      <alignment horizontal="left"/>
    </xf>
    <xf numFmtId="181" fontId="27" fillId="32" borderId="10" xfId="0" applyNumberFormat="1" applyFont="1" applyFill="1" applyBorder="1" applyAlignment="1">
      <alignment/>
    </xf>
    <xf numFmtId="0" fontId="28" fillId="34" borderId="4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181" fontId="14" fillId="33" borderId="12" xfId="0" applyNumberFormat="1" applyFont="1" applyFill="1" applyBorder="1" applyAlignment="1">
      <alignment horizontal="center"/>
    </xf>
    <xf numFmtId="3" fontId="27" fillId="0" borderId="29" xfId="0" applyNumberFormat="1" applyFont="1" applyBorder="1" applyAlignment="1">
      <alignment horizontal="right"/>
    </xf>
    <xf numFmtId="1" fontId="30" fillId="0" borderId="16" xfId="0" applyNumberFormat="1" applyFont="1" applyBorder="1" applyAlignment="1">
      <alignment horizontal="right"/>
    </xf>
    <xf numFmtId="0" fontId="30" fillId="0" borderId="16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3" fontId="29" fillId="32" borderId="10" xfId="0" applyNumberFormat="1" applyFont="1" applyFill="1" applyBorder="1" applyAlignment="1">
      <alignment/>
    </xf>
    <xf numFmtId="0" fontId="29" fillId="32" borderId="10" xfId="0" applyFont="1" applyFill="1" applyBorder="1" applyAlignment="1">
      <alignment/>
    </xf>
    <xf numFmtId="0" fontId="28" fillId="36" borderId="14" xfId="0" applyFont="1" applyFill="1" applyBorder="1" applyAlignment="1">
      <alignment/>
    </xf>
    <xf numFmtId="49" fontId="21" fillId="36" borderId="36" xfId="0" applyNumberFormat="1" applyFont="1" applyFill="1" applyBorder="1" applyAlignment="1">
      <alignment/>
    </xf>
    <xf numFmtId="49" fontId="21" fillId="36" borderId="28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 horizontal="right"/>
    </xf>
    <xf numFmtId="3" fontId="27" fillId="36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right"/>
    </xf>
    <xf numFmtId="3" fontId="29" fillId="36" borderId="15" xfId="0" applyNumberFormat="1" applyFont="1" applyFill="1" applyBorder="1" applyAlignment="1">
      <alignment horizontal="right"/>
    </xf>
    <xf numFmtId="3" fontId="29" fillId="36" borderId="15" xfId="0" applyNumberFormat="1" applyFont="1" applyFill="1" applyBorder="1" applyAlignment="1">
      <alignment/>
    </xf>
    <xf numFmtId="3" fontId="29" fillId="36" borderId="19" xfId="0" applyNumberFormat="1" applyFont="1" applyFill="1" applyBorder="1" applyAlignment="1">
      <alignment horizontal="right"/>
    </xf>
    <xf numFmtId="3" fontId="29" fillId="36" borderId="19" xfId="0" applyNumberFormat="1" applyFont="1" applyFill="1" applyBorder="1" applyAlignment="1">
      <alignment/>
    </xf>
    <xf numFmtId="3" fontId="29" fillId="36" borderId="10" xfId="0" applyNumberFormat="1" applyFont="1" applyFill="1" applyBorder="1" applyAlignment="1">
      <alignment/>
    </xf>
    <xf numFmtId="3" fontId="29" fillId="36" borderId="10" xfId="0" applyNumberFormat="1" applyFont="1" applyFill="1" applyBorder="1" applyAlignment="1">
      <alignment horizontal="right"/>
    </xf>
    <xf numFmtId="3" fontId="25" fillId="36" borderId="14" xfId="0" applyNumberFormat="1" applyFont="1" applyFill="1" applyBorder="1" applyAlignment="1">
      <alignment/>
    </xf>
    <xf numFmtId="3" fontId="25" fillId="36" borderId="14" xfId="0" applyNumberFormat="1" applyFont="1" applyFill="1" applyBorder="1" applyAlignment="1">
      <alignment/>
    </xf>
    <xf numFmtId="3" fontId="25" fillId="36" borderId="14" xfId="0" applyNumberFormat="1" applyFont="1" applyFill="1" applyBorder="1" applyAlignment="1">
      <alignment horizontal="right"/>
    </xf>
    <xf numFmtId="0" fontId="50" fillId="32" borderId="10" xfId="0" applyFont="1" applyFill="1" applyBorder="1" applyAlignment="1">
      <alignment/>
    </xf>
    <xf numFmtId="4" fontId="25" fillId="34" borderId="23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left"/>
    </xf>
    <xf numFmtId="4" fontId="29" fillId="36" borderId="14" xfId="0" applyNumberFormat="1" applyFont="1" applyFill="1" applyBorder="1" applyAlignment="1">
      <alignment horizontal="right"/>
    </xf>
    <xf numFmtId="0" fontId="27" fillId="32" borderId="13" xfId="0" applyFont="1" applyFill="1" applyBorder="1" applyAlignment="1">
      <alignment horizontal="left"/>
    </xf>
    <xf numFmtId="3" fontId="30" fillId="32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4" fontId="30" fillId="34" borderId="15" xfId="0" applyNumberFormat="1" applyFont="1" applyFill="1" applyBorder="1" applyAlignment="1">
      <alignment/>
    </xf>
    <xf numFmtId="0" fontId="50" fillId="32" borderId="11" xfId="0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3" fontId="27" fillId="36" borderId="12" xfId="0" applyNumberFormat="1" applyFont="1" applyFill="1" applyBorder="1" applyAlignment="1">
      <alignment/>
    </xf>
    <xf numFmtId="3" fontId="0" fillId="36" borderId="12" xfId="0" applyNumberFormat="1" applyFill="1" applyBorder="1" applyAlignment="1">
      <alignment horizontal="center"/>
    </xf>
    <xf numFmtId="4" fontId="6" fillId="32" borderId="11" xfId="0" applyNumberFormat="1" applyFont="1" applyFill="1" applyBorder="1" applyAlignment="1">
      <alignment/>
    </xf>
    <xf numFmtId="4" fontId="7" fillId="32" borderId="12" xfId="0" applyNumberFormat="1" applyFont="1" applyFill="1" applyBorder="1" applyAlignment="1">
      <alignment/>
    </xf>
    <xf numFmtId="4" fontId="6" fillId="5" borderId="23" xfId="0" applyNumberFormat="1" applyFont="1" applyFill="1" applyBorder="1" applyAlignment="1">
      <alignment/>
    </xf>
    <xf numFmtId="187" fontId="27" fillId="36" borderId="14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3" fontId="28" fillId="32" borderId="22" xfId="0" applyNumberFormat="1" applyFont="1" applyFill="1" applyBorder="1" applyAlignment="1">
      <alignment/>
    </xf>
    <xf numFmtId="1" fontId="25" fillId="32" borderId="12" xfId="0" applyNumberFormat="1" applyFont="1" applyFill="1" applyBorder="1" applyAlignment="1">
      <alignment/>
    </xf>
    <xf numFmtId="3" fontId="30" fillId="0" borderId="22" xfId="0" applyNumberFormat="1" applyFont="1" applyBorder="1" applyAlignment="1">
      <alignment/>
    </xf>
    <xf numFmtId="1" fontId="30" fillId="0" borderId="12" xfId="0" applyNumberFormat="1" applyFont="1" applyBorder="1" applyAlignment="1">
      <alignment/>
    </xf>
    <xf numFmtId="4" fontId="28" fillId="35" borderId="28" xfId="0" applyNumberFormat="1" applyFont="1" applyFill="1" applyBorder="1" applyAlignment="1">
      <alignment/>
    </xf>
    <xf numFmtId="3" fontId="28" fillId="35" borderId="28" xfId="0" applyNumberFormat="1" applyFont="1" applyFill="1" applyBorder="1" applyAlignment="1">
      <alignment/>
    </xf>
    <xf numFmtId="1" fontId="25" fillId="35" borderId="14" xfId="0" applyNumberFormat="1" applyFont="1" applyFill="1" applyBorder="1" applyAlignment="1">
      <alignment/>
    </xf>
    <xf numFmtId="0" fontId="28" fillId="35" borderId="14" xfId="0" applyFont="1" applyFill="1" applyBorder="1" applyAlignment="1">
      <alignment/>
    </xf>
    <xf numFmtId="1" fontId="29" fillId="32" borderId="10" xfId="0" applyNumberFormat="1" applyFont="1" applyFill="1" applyBorder="1" applyAlignment="1">
      <alignment/>
    </xf>
    <xf numFmtId="3" fontId="29" fillId="32" borderId="10" xfId="0" applyNumberFormat="1" applyFont="1" applyFill="1" applyBorder="1" applyAlignment="1">
      <alignment/>
    </xf>
    <xf numFmtId="0" fontId="21" fillId="36" borderId="42" xfId="0" applyFont="1" applyFill="1" applyBorder="1" applyAlignment="1">
      <alignment/>
    </xf>
    <xf numFmtId="0" fontId="21" fillId="36" borderId="21" xfId="0" applyFont="1" applyFill="1" applyBorder="1" applyAlignment="1">
      <alignment/>
    </xf>
    <xf numFmtId="1" fontId="0" fillId="36" borderId="12" xfId="0" applyNumberFormat="1" applyFill="1" applyBorder="1" applyAlignment="1">
      <alignment horizontal="center"/>
    </xf>
    <xf numFmtId="0" fontId="0" fillId="36" borderId="12" xfId="0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right"/>
    </xf>
    <xf numFmtId="0" fontId="21" fillId="0" borderId="42" xfId="0" applyFont="1" applyFill="1" applyBorder="1" applyAlignment="1">
      <alignment horizontal="center"/>
    </xf>
    <xf numFmtId="3" fontId="27" fillId="0" borderId="21" xfId="0" applyNumberFormat="1" applyFont="1" applyFill="1" applyBorder="1" applyAlignment="1">
      <alignment/>
    </xf>
    <xf numFmtId="3" fontId="25" fillId="32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7" fillId="34" borderId="12" xfId="0" applyFont="1" applyFill="1" applyBorder="1" applyAlignment="1">
      <alignment horizontal="left"/>
    </xf>
    <xf numFmtId="3" fontId="25" fillId="34" borderId="10" xfId="0" applyNumberFormat="1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27" fillId="0" borderId="28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3" fontId="0" fillId="36" borderId="14" xfId="0" applyNumberFormat="1" applyFill="1" applyBorder="1" applyAlignment="1">
      <alignment horizontal="center"/>
    </xf>
    <xf numFmtId="1" fontId="0" fillId="36" borderId="14" xfId="0" applyNumberFormat="1" applyFill="1" applyBorder="1" applyAlignment="1">
      <alignment horizontal="center"/>
    </xf>
    <xf numFmtId="0" fontId="0" fillId="36" borderId="14" xfId="0" applyFill="1" applyBorder="1" applyAlignment="1">
      <alignment horizontal="right"/>
    </xf>
    <xf numFmtId="3" fontId="27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27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right"/>
    </xf>
    <xf numFmtId="3" fontId="21" fillId="34" borderId="38" xfId="0" applyNumberFormat="1" applyFont="1" applyFill="1" applyBorder="1" applyAlignment="1">
      <alignment horizontal="right"/>
    </xf>
    <xf numFmtId="0" fontId="28" fillId="32" borderId="12" xfId="0" applyFont="1" applyFill="1" applyBorder="1" applyAlignment="1">
      <alignment/>
    </xf>
    <xf numFmtId="3" fontId="28" fillId="34" borderId="45" xfId="0" applyNumberFormat="1" applyFont="1" applyFill="1" applyBorder="1" applyAlignment="1">
      <alignment/>
    </xf>
    <xf numFmtId="0" fontId="18" fillId="32" borderId="11" xfId="0" applyFont="1" applyFill="1" applyBorder="1" applyAlignment="1">
      <alignment horizontal="left"/>
    </xf>
    <xf numFmtId="0" fontId="5" fillId="32" borderId="19" xfId="0" applyFont="1" applyFill="1" applyBorder="1" applyAlignment="1">
      <alignment horizontal="left"/>
    </xf>
    <xf numFmtId="3" fontId="51" fillId="37" borderId="13" xfId="0" applyNumberFormat="1" applyFont="1" applyFill="1" applyBorder="1" applyAlignment="1">
      <alignment/>
    </xf>
    <xf numFmtId="3" fontId="51" fillId="37" borderId="10" xfId="0" applyNumberFormat="1" applyFont="1" applyFill="1" applyBorder="1" applyAlignment="1">
      <alignment/>
    </xf>
    <xf numFmtId="3" fontId="51" fillId="32" borderId="10" xfId="0" applyNumberFormat="1" applyFont="1" applyFill="1" applyBorder="1" applyAlignment="1">
      <alignment horizontal="right"/>
    </xf>
    <xf numFmtId="0" fontId="51" fillId="32" borderId="10" xfId="0" applyFont="1" applyFill="1" applyBorder="1" applyAlignment="1">
      <alignment horizontal="right"/>
    </xf>
    <xf numFmtId="3" fontId="51" fillId="32" borderId="10" xfId="0" applyNumberFormat="1" applyFont="1" applyFill="1" applyBorder="1" applyAlignment="1">
      <alignment/>
    </xf>
    <xf numFmtId="0" fontId="53" fillId="32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1" fillId="0" borderId="12" xfId="0" applyFont="1" applyBorder="1" applyAlignment="1">
      <alignment/>
    </xf>
    <xf numFmtId="3" fontId="53" fillId="32" borderId="10" xfId="0" applyNumberFormat="1" applyFont="1" applyFill="1" applyBorder="1" applyAlignment="1">
      <alignment horizontal="right"/>
    </xf>
    <xf numFmtId="3" fontId="51" fillId="0" borderId="10" xfId="0" applyNumberFormat="1" applyFont="1" applyBorder="1" applyAlignment="1">
      <alignment/>
    </xf>
    <xf numFmtId="3" fontId="51" fillId="32" borderId="12" xfId="0" applyNumberFormat="1" applyFont="1" applyFill="1" applyBorder="1" applyAlignment="1">
      <alignment horizontal="right"/>
    </xf>
    <xf numFmtId="3" fontId="16" fillId="36" borderId="15" xfId="0" applyNumberFormat="1" applyFont="1" applyFill="1" applyBorder="1" applyAlignment="1">
      <alignment horizontal="right"/>
    </xf>
    <xf numFmtId="3" fontId="51" fillId="34" borderId="23" xfId="0" applyNumberFormat="1" applyFont="1" applyFill="1" applyBorder="1" applyAlignment="1">
      <alignment horizontal="right"/>
    </xf>
    <xf numFmtId="1" fontId="16" fillId="32" borderId="10" xfId="0" applyNumberFormat="1" applyFont="1" applyFill="1" applyBorder="1" applyAlignment="1">
      <alignment horizontal="center"/>
    </xf>
    <xf numFmtId="49" fontId="28" fillId="32" borderId="15" xfId="0" applyNumberFormat="1" applyFont="1" applyFill="1" applyBorder="1" applyAlignment="1">
      <alignment horizontal="right"/>
    </xf>
    <xf numFmtId="49" fontId="25" fillId="32" borderId="15" xfId="0" applyNumberFormat="1" applyFont="1" applyFill="1" applyBorder="1" applyAlignment="1">
      <alignment horizontal="right"/>
    </xf>
    <xf numFmtId="49" fontId="25" fillId="32" borderId="15" xfId="0" applyNumberFormat="1" applyFont="1" applyFill="1" applyBorder="1" applyAlignment="1">
      <alignment horizontal="right"/>
    </xf>
    <xf numFmtId="0" fontId="28" fillId="32" borderId="23" xfId="0" applyFont="1" applyFill="1" applyBorder="1" applyAlignment="1">
      <alignment horizontal="right"/>
    </xf>
    <xf numFmtId="3" fontId="28" fillId="32" borderId="13" xfId="0" applyNumberFormat="1" applyFont="1" applyFill="1" applyBorder="1" applyAlignment="1">
      <alignment horizontal="right"/>
    </xf>
    <xf numFmtId="3" fontId="28" fillId="34" borderId="12" xfId="0" applyNumberFormat="1" applyFont="1" applyFill="1" applyBorder="1" applyAlignment="1">
      <alignment horizontal="right"/>
    </xf>
    <xf numFmtId="3" fontId="28" fillId="32" borderId="23" xfId="0" applyNumberFormat="1" applyFont="1" applyFill="1" applyBorder="1" applyAlignment="1">
      <alignment horizontal="right"/>
    </xf>
    <xf numFmtId="0" fontId="28" fillId="32" borderId="13" xfId="0" applyFont="1" applyFill="1" applyBorder="1" applyAlignment="1">
      <alignment horizontal="right"/>
    </xf>
    <xf numFmtId="49" fontId="28" fillId="0" borderId="23" xfId="0" applyNumberFormat="1" applyFont="1" applyBorder="1" applyAlignment="1">
      <alignment horizontal="right"/>
    </xf>
    <xf numFmtId="49" fontId="21" fillId="0" borderId="15" xfId="0" applyNumberFormat="1" applyFont="1" applyBorder="1" applyAlignment="1">
      <alignment horizontal="right"/>
    </xf>
    <xf numFmtId="49" fontId="21" fillId="32" borderId="10" xfId="0" applyNumberFormat="1" applyFont="1" applyFill="1" applyBorder="1" applyAlignment="1">
      <alignment/>
    </xf>
    <xf numFmtId="4" fontId="7" fillId="32" borderId="19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/>
    </xf>
    <xf numFmtId="3" fontId="30" fillId="0" borderId="13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8" fillId="34" borderId="14" xfId="0" applyNumberFormat="1" applyFont="1" applyFill="1" applyBorder="1" applyAlignment="1">
      <alignment horizontal="center"/>
    </xf>
    <xf numFmtId="0" fontId="28" fillId="34" borderId="14" xfId="0" applyFont="1" applyFill="1" applyBorder="1" applyAlignment="1">
      <alignment horizontal="left"/>
    </xf>
    <xf numFmtId="3" fontId="25" fillId="34" borderId="14" xfId="0" applyNumberFormat="1" applyFont="1" applyFill="1" applyBorder="1" applyAlignment="1">
      <alignment/>
    </xf>
    <xf numFmtId="3" fontId="25" fillId="34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15" xfId="0" applyFont="1" applyFill="1" applyBorder="1" applyAlignment="1">
      <alignment horizontal="left"/>
    </xf>
    <xf numFmtId="3" fontId="28" fillId="0" borderId="15" xfId="0" applyNumberFormat="1" applyFont="1" applyFill="1" applyBorder="1" applyAlignment="1">
      <alignment horizontal="right"/>
    </xf>
    <xf numFmtId="1" fontId="28" fillId="0" borderId="15" xfId="0" applyNumberFormat="1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49" fontId="28" fillId="32" borderId="11" xfId="0" applyNumberFormat="1" applyFont="1" applyFill="1" applyBorder="1" applyAlignment="1">
      <alignment horizontal="right"/>
    </xf>
    <xf numFmtId="3" fontId="27" fillId="32" borderId="12" xfId="0" applyNumberFormat="1" applyFont="1" applyFill="1" applyBorder="1" applyAlignment="1">
      <alignment/>
    </xf>
    <xf numFmtId="3" fontId="25" fillId="0" borderId="22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0" fontId="27" fillId="32" borderId="1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1" fillId="32" borderId="12" xfId="0" applyFont="1" applyFill="1" applyBorder="1" applyAlignment="1">
      <alignment/>
    </xf>
    <xf numFmtId="49" fontId="21" fillId="32" borderId="12" xfId="0" applyNumberFormat="1" applyFont="1" applyFill="1" applyBorder="1" applyAlignment="1">
      <alignment horizontal="right"/>
    </xf>
    <xf numFmtId="0" fontId="27" fillId="32" borderId="23" xfId="0" applyFont="1" applyFill="1" applyBorder="1" applyAlignment="1">
      <alignment/>
    </xf>
    <xf numFmtId="3" fontId="0" fillId="32" borderId="12" xfId="0" applyNumberFormat="1" applyFill="1" applyBorder="1" applyAlignment="1">
      <alignment horizontal="center"/>
    </xf>
    <xf numFmtId="1" fontId="0" fillId="32" borderId="12" xfId="0" applyNumberFormat="1" applyFill="1" applyBorder="1" applyAlignment="1">
      <alignment horizontal="center"/>
    </xf>
    <xf numFmtId="0" fontId="0" fillId="32" borderId="12" xfId="0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0" fontId="28" fillId="36" borderId="45" xfId="0" applyFont="1" applyFill="1" applyBorder="1" applyAlignment="1">
      <alignment horizontal="left"/>
    </xf>
    <xf numFmtId="0" fontId="28" fillId="36" borderId="15" xfId="0" applyFont="1" applyFill="1" applyBorder="1" applyAlignment="1">
      <alignment horizontal="left"/>
    </xf>
    <xf numFmtId="0" fontId="27" fillId="36" borderId="15" xfId="0" applyFont="1" applyFill="1" applyBorder="1" applyAlignment="1">
      <alignment/>
    </xf>
    <xf numFmtId="3" fontId="27" fillId="36" borderId="15" xfId="0" applyNumberFormat="1" applyFont="1" applyFill="1" applyBorder="1" applyAlignment="1">
      <alignment/>
    </xf>
    <xf numFmtId="3" fontId="0" fillId="36" borderId="15" xfId="0" applyNumberFormat="1" applyFill="1" applyBorder="1" applyAlignment="1">
      <alignment horizontal="center"/>
    </xf>
    <xf numFmtId="1" fontId="0" fillId="36" borderId="15" xfId="0" applyNumberFormat="1" applyFill="1" applyBorder="1" applyAlignment="1">
      <alignment horizontal="center"/>
    </xf>
    <xf numFmtId="0" fontId="0" fillId="36" borderId="47" xfId="0" applyFill="1" applyBorder="1" applyAlignment="1">
      <alignment horizontal="right"/>
    </xf>
    <xf numFmtId="49" fontId="38" fillId="37" borderId="10" xfId="0" applyNumberFormat="1" applyFont="1" applyFill="1" applyBorder="1" applyAlignment="1">
      <alignment horizontal="center"/>
    </xf>
    <xf numFmtId="4" fontId="28" fillId="35" borderId="14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28" fillId="35" borderId="15" xfId="0" applyNumberFormat="1" applyFont="1" applyFill="1" applyBorder="1" applyAlignment="1">
      <alignment/>
    </xf>
    <xf numFmtId="4" fontId="28" fillId="34" borderId="15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/>
    </xf>
    <xf numFmtId="4" fontId="28" fillId="35" borderId="15" xfId="0" applyNumberFormat="1" applyFont="1" applyFill="1" applyBorder="1" applyAlignment="1">
      <alignment/>
    </xf>
    <xf numFmtId="4" fontId="28" fillId="34" borderId="14" xfId="0" applyNumberFormat="1" applyFont="1" applyFill="1" applyBorder="1" applyAlignment="1">
      <alignment horizontal="right"/>
    </xf>
    <xf numFmtId="4" fontId="28" fillId="34" borderId="45" xfId="0" applyNumberFormat="1" applyFont="1" applyFill="1" applyBorder="1" applyAlignment="1">
      <alignment/>
    </xf>
    <xf numFmtId="3" fontId="25" fillId="34" borderId="14" xfId="0" applyNumberFormat="1" applyFont="1" applyFill="1" applyBorder="1" applyAlignment="1">
      <alignment horizontal="right"/>
    </xf>
    <xf numFmtId="3" fontId="25" fillId="34" borderId="48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/>
    </xf>
    <xf numFmtId="4" fontId="28" fillId="35" borderId="15" xfId="0" applyNumberFormat="1" applyFont="1" applyFill="1" applyBorder="1" applyAlignment="1">
      <alignment horizontal="right"/>
    </xf>
    <xf numFmtId="4" fontId="28" fillId="0" borderId="13" xfId="0" applyNumberFormat="1" applyFont="1" applyFill="1" applyBorder="1" applyAlignment="1">
      <alignment horizontal="right"/>
    </xf>
    <xf numFmtId="4" fontId="28" fillId="5" borderId="16" xfId="0" applyNumberFormat="1" applyFont="1" applyFill="1" applyBorder="1" applyAlignment="1">
      <alignment/>
    </xf>
    <xf numFmtId="4" fontId="28" fillId="34" borderId="10" xfId="0" applyNumberFormat="1" applyFont="1" applyFill="1" applyBorder="1" applyAlignment="1">
      <alignment/>
    </xf>
    <xf numFmtId="4" fontId="28" fillId="34" borderId="14" xfId="0" applyNumberFormat="1" applyFont="1" applyFill="1" applyBorder="1" applyAlignment="1">
      <alignment/>
    </xf>
    <xf numFmtId="4" fontId="1" fillId="36" borderId="14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1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1" fillId="0" borderId="14" xfId="0" applyFont="1" applyBorder="1" applyAlignment="1">
      <alignment horizontal="center"/>
    </xf>
    <xf numFmtId="2" fontId="21" fillId="0" borderId="14" xfId="0" applyNumberFormat="1" applyFont="1" applyBorder="1" applyAlignment="1">
      <alignment horizontal="right"/>
    </xf>
    <xf numFmtId="0" fontId="28" fillId="0" borderId="14" xfId="0" applyFont="1" applyBorder="1" applyAlignment="1">
      <alignment/>
    </xf>
    <xf numFmtId="0" fontId="28" fillId="0" borderId="45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4" fontId="23" fillId="32" borderId="16" xfId="0" applyNumberFormat="1" applyFont="1" applyFill="1" applyBorder="1" applyAlignment="1">
      <alignment/>
    </xf>
    <xf numFmtId="0" fontId="24" fillId="32" borderId="16" xfId="0" applyFont="1" applyFill="1" applyBorder="1" applyAlignment="1">
      <alignment/>
    </xf>
    <xf numFmtId="0" fontId="23" fillId="32" borderId="16" xfId="0" applyFont="1" applyFill="1" applyBorder="1" applyAlignment="1">
      <alignment/>
    </xf>
    <xf numFmtId="3" fontId="28" fillId="36" borderId="10" xfId="0" applyNumberFormat="1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4" fontId="28" fillId="36" borderId="14" xfId="0" applyNumberFormat="1" applyFont="1" applyFill="1" applyBorder="1" applyAlignment="1">
      <alignment horizontal="right"/>
    </xf>
    <xf numFmtId="3" fontId="28" fillId="36" borderId="14" xfId="0" applyNumberFormat="1" applyFont="1" applyFill="1" applyBorder="1" applyAlignment="1">
      <alignment horizontal="right"/>
    </xf>
    <xf numFmtId="0" fontId="27" fillId="32" borderId="10" xfId="0" applyFont="1" applyFill="1" applyBorder="1" applyAlignment="1">
      <alignment horizontal="left"/>
    </xf>
    <xf numFmtId="4" fontId="30" fillId="34" borderId="14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 horizontal="center"/>
    </xf>
    <xf numFmtId="4" fontId="26" fillId="36" borderId="14" xfId="0" applyNumberFormat="1" applyFont="1" applyFill="1" applyBorder="1" applyAlignment="1">
      <alignment horizontal="right"/>
    </xf>
    <xf numFmtId="4" fontId="28" fillId="34" borderId="23" xfId="0" applyNumberFormat="1" applyFont="1" applyFill="1" applyBorder="1" applyAlignment="1">
      <alignment horizontal="right"/>
    </xf>
    <xf numFmtId="2" fontId="28" fillId="35" borderId="17" xfId="0" applyNumberFormat="1" applyFont="1" applyFill="1" applyBorder="1" applyAlignment="1">
      <alignment/>
    </xf>
    <xf numFmtId="4" fontId="6" fillId="36" borderId="15" xfId="0" applyNumberFormat="1" applyFont="1" applyFill="1" applyBorder="1" applyAlignment="1">
      <alignment horizontal="right"/>
    </xf>
    <xf numFmtId="4" fontId="6" fillId="36" borderId="15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1" fontId="18" fillId="32" borderId="13" xfId="0" applyNumberFormat="1" applyFont="1" applyFill="1" applyBorder="1" applyAlignment="1">
      <alignment/>
    </xf>
    <xf numFmtId="1" fontId="18" fillId="32" borderId="10" xfId="0" applyNumberFormat="1" applyFont="1" applyFill="1" applyBorder="1" applyAlignment="1">
      <alignment/>
    </xf>
    <xf numFmtId="3" fontId="27" fillId="32" borderId="20" xfId="0" applyNumberFormat="1" applyFont="1" applyFill="1" applyBorder="1" applyAlignment="1">
      <alignment horizontal="right"/>
    </xf>
    <xf numFmtId="3" fontId="27" fillId="32" borderId="21" xfId="0" applyNumberFormat="1" applyFont="1" applyFill="1" applyBorder="1" applyAlignment="1">
      <alignment horizontal="right"/>
    </xf>
    <xf numFmtId="3" fontId="30" fillId="32" borderId="23" xfId="0" applyNumberFormat="1" applyFont="1" applyFill="1" applyBorder="1" applyAlignment="1">
      <alignment/>
    </xf>
    <xf numFmtId="3" fontId="18" fillId="32" borderId="13" xfId="0" applyNumberFormat="1" applyFont="1" applyFill="1" applyBorder="1" applyAlignment="1">
      <alignment horizontal="center"/>
    </xf>
    <xf numFmtId="2" fontId="25" fillId="35" borderId="14" xfId="0" applyNumberFormat="1" applyFont="1" applyFill="1" applyBorder="1" applyAlignment="1">
      <alignment/>
    </xf>
    <xf numFmtId="2" fontId="25" fillId="5" borderId="16" xfId="0" applyNumberFormat="1" applyFont="1" applyFill="1" applyBorder="1" applyAlignment="1">
      <alignment/>
    </xf>
    <xf numFmtId="2" fontId="28" fillId="34" borderId="15" xfId="0" applyNumberFormat="1" applyFont="1" applyFill="1" applyBorder="1" applyAlignment="1">
      <alignment horizontal="right"/>
    </xf>
    <xf numFmtId="2" fontId="25" fillId="34" borderId="10" xfId="0" applyNumberFormat="1" applyFont="1" applyFill="1" applyBorder="1" applyAlignment="1">
      <alignment/>
    </xf>
    <xf numFmtId="0" fontId="28" fillId="35" borderId="12" xfId="0" applyFont="1" applyFill="1" applyBorder="1" applyAlignment="1">
      <alignment/>
    </xf>
    <xf numFmtId="2" fontId="28" fillId="35" borderId="12" xfId="0" applyNumberFormat="1" applyFont="1" applyFill="1" applyBorder="1" applyAlignment="1">
      <alignment horizontal="left"/>
    </xf>
    <xf numFmtId="4" fontId="28" fillId="35" borderId="22" xfId="0" applyNumberFormat="1" applyFont="1" applyFill="1" applyBorder="1" applyAlignment="1">
      <alignment/>
    </xf>
    <xf numFmtId="4" fontId="28" fillId="35" borderId="12" xfId="0" applyNumberFormat="1" applyFont="1" applyFill="1" applyBorder="1" applyAlignment="1">
      <alignment/>
    </xf>
    <xf numFmtId="4" fontId="25" fillId="35" borderId="22" xfId="0" applyNumberFormat="1" applyFont="1" applyFill="1" applyBorder="1" applyAlignment="1">
      <alignment/>
    </xf>
    <xf numFmtId="2" fontId="25" fillId="34" borderId="14" xfId="0" applyNumberFormat="1" applyFont="1" applyFill="1" applyBorder="1" applyAlignment="1">
      <alignment horizontal="right"/>
    </xf>
    <xf numFmtId="4" fontId="51" fillId="32" borderId="12" xfId="0" applyNumberFormat="1" applyFont="1" applyFill="1" applyBorder="1" applyAlignment="1">
      <alignment/>
    </xf>
    <xf numFmtId="0" fontId="38" fillId="37" borderId="10" xfId="0" applyNumberFormat="1" applyFont="1" applyFill="1" applyBorder="1" applyAlignment="1">
      <alignment horizontal="center"/>
    </xf>
    <xf numFmtId="3" fontId="29" fillId="36" borderId="15" xfId="0" applyNumberFormat="1" applyFont="1" applyFill="1" applyBorder="1" applyAlignment="1">
      <alignment/>
    </xf>
    <xf numFmtId="3" fontId="56" fillId="32" borderId="13" xfId="0" applyNumberFormat="1" applyFont="1" applyFill="1" applyBorder="1" applyAlignment="1">
      <alignment/>
    </xf>
    <xf numFmtId="3" fontId="27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/>
    </xf>
    <xf numFmtId="3" fontId="30" fillId="0" borderId="21" xfId="0" applyNumberFormat="1" applyFont="1" applyFill="1" applyBorder="1" applyAlignment="1">
      <alignment/>
    </xf>
    <xf numFmtId="0" fontId="28" fillId="0" borderId="46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34" borderId="26" xfId="0" applyFont="1" applyFill="1" applyBorder="1" applyAlignment="1">
      <alignment horizontal="left"/>
    </xf>
    <xf numFmtId="0" fontId="27" fillId="34" borderId="17" xfId="0" applyFont="1" applyFill="1" applyBorder="1" applyAlignment="1">
      <alignment horizontal="left"/>
    </xf>
    <xf numFmtId="0" fontId="28" fillId="36" borderId="19" xfId="0" applyFont="1" applyFill="1" applyBorder="1" applyAlignment="1">
      <alignment/>
    </xf>
    <xf numFmtId="4" fontId="28" fillId="36" borderId="19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4" fontId="28" fillId="35" borderId="19" xfId="0" applyNumberFormat="1" applyFont="1" applyFill="1" applyBorder="1" applyAlignment="1">
      <alignment/>
    </xf>
    <xf numFmtId="4" fontId="25" fillId="35" borderId="19" xfId="0" applyNumberFormat="1" applyFont="1" applyFill="1" applyBorder="1" applyAlignment="1">
      <alignment/>
    </xf>
    <xf numFmtId="3" fontId="27" fillId="32" borderId="11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left"/>
    </xf>
    <xf numFmtId="3" fontId="56" fillId="0" borderId="10" xfId="0" applyNumberFormat="1" applyFont="1" applyFill="1" applyBorder="1" applyAlignment="1">
      <alignment horizontal="left"/>
    </xf>
    <xf numFmtId="3" fontId="57" fillId="32" borderId="23" xfId="0" applyNumberFormat="1" applyFont="1" applyFill="1" applyBorder="1" applyAlignment="1">
      <alignment/>
    </xf>
    <xf numFmtId="3" fontId="57" fillId="32" borderId="15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 horizontal="left"/>
    </xf>
    <xf numFmtId="3" fontId="9" fillId="32" borderId="11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57" fillId="32" borderId="10" xfId="0" applyNumberFormat="1" applyFont="1" applyFill="1" applyBorder="1" applyAlignment="1">
      <alignment horizontal="left"/>
    </xf>
    <xf numFmtId="3" fontId="9" fillId="32" borderId="23" xfId="0" applyNumberFormat="1" applyFont="1" applyFill="1" applyBorder="1" applyAlignment="1">
      <alignment/>
    </xf>
    <xf numFmtId="3" fontId="9" fillId="32" borderId="13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 horizontal="right"/>
    </xf>
    <xf numFmtId="3" fontId="109" fillId="32" borderId="0" xfId="0" applyNumberFormat="1" applyFont="1" applyFill="1" applyBorder="1" applyAlignment="1">
      <alignment horizontal="right"/>
    </xf>
    <xf numFmtId="4" fontId="110" fillId="34" borderId="15" xfId="0" applyNumberFormat="1" applyFont="1" applyFill="1" applyBorder="1" applyAlignment="1">
      <alignment horizontal="right"/>
    </xf>
    <xf numFmtId="3" fontId="111" fillId="32" borderId="10" xfId="0" applyNumberFormat="1" applyFont="1" applyFill="1" applyBorder="1" applyAlignment="1">
      <alignment horizontal="right"/>
    </xf>
    <xf numFmtId="4" fontId="28" fillId="38" borderId="10" xfId="0" applyNumberFormat="1" applyFont="1" applyFill="1" applyBorder="1" applyAlignment="1">
      <alignment/>
    </xf>
    <xf numFmtId="4" fontId="28" fillId="38" borderId="13" xfId="0" applyNumberFormat="1" applyFont="1" applyFill="1" applyBorder="1" applyAlignment="1">
      <alignment/>
    </xf>
    <xf numFmtId="4" fontId="28" fillId="38" borderId="12" xfId="0" applyNumberFormat="1" applyFont="1" applyFill="1" applyBorder="1" applyAlignment="1">
      <alignment/>
    </xf>
    <xf numFmtId="4" fontId="27" fillId="38" borderId="23" xfId="0" applyNumberFormat="1" applyFont="1" applyFill="1" applyBorder="1" applyAlignment="1">
      <alignment horizontal="right"/>
    </xf>
    <xf numFmtId="4" fontId="27" fillId="38" borderId="10" xfId="0" applyNumberFormat="1" applyFont="1" applyFill="1" applyBorder="1" applyAlignment="1">
      <alignment horizontal="right"/>
    </xf>
    <xf numFmtId="4" fontId="27" fillId="38" borderId="10" xfId="0" applyNumberFormat="1" applyFont="1" applyFill="1" applyBorder="1" applyAlignment="1">
      <alignment/>
    </xf>
    <xf numFmtId="4" fontId="27" fillId="38" borderId="21" xfId="0" applyNumberFormat="1" applyFont="1" applyFill="1" applyBorder="1" applyAlignment="1">
      <alignment/>
    </xf>
    <xf numFmtId="2" fontId="27" fillId="38" borderId="10" xfId="0" applyNumberFormat="1" applyFont="1" applyFill="1" applyBorder="1" applyAlignment="1">
      <alignment/>
    </xf>
    <xf numFmtId="3" fontId="27" fillId="38" borderId="10" xfId="0" applyNumberFormat="1" applyFont="1" applyFill="1" applyBorder="1" applyAlignment="1">
      <alignment/>
    </xf>
    <xf numFmtId="4" fontId="28" fillId="38" borderId="15" xfId="0" applyNumberFormat="1" applyFont="1" applyFill="1" applyBorder="1" applyAlignment="1">
      <alignment/>
    </xf>
    <xf numFmtId="4" fontId="27" fillId="38" borderId="11" xfId="0" applyNumberFormat="1" applyFont="1" applyFill="1" applyBorder="1" applyAlignment="1">
      <alignment/>
    </xf>
    <xf numFmtId="4" fontId="112" fillId="38" borderId="11" xfId="0" applyNumberFormat="1" applyFont="1" applyFill="1" applyBorder="1" applyAlignment="1">
      <alignment/>
    </xf>
    <xf numFmtId="4" fontId="112" fillId="38" borderId="10" xfId="0" applyNumberFormat="1" applyFont="1" applyFill="1" applyBorder="1" applyAlignment="1">
      <alignment/>
    </xf>
    <xf numFmtId="4" fontId="51" fillId="38" borderId="10" xfId="0" applyNumberFormat="1" applyFont="1" applyFill="1" applyBorder="1" applyAlignment="1">
      <alignment/>
    </xf>
    <xf numFmtId="4" fontId="27" fillId="38" borderId="12" xfId="0" applyNumberFormat="1" applyFont="1" applyFill="1" applyBorder="1" applyAlignment="1">
      <alignment/>
    </xf>
    <xf numFmtId="4" fontId="27" fillId="38" borderId="23" xfId="0" applyNumberFormat="1" applyFont="1" applyFill="1" applyBorder="1" applyAlignment="1">
      <alignment/>
    </xf>
    <xf numFmtId="4" fontId="27" fillId="38" borderId="19" xfId="0" applyNumberFormat="1" applyFont="1" applyFill="1" applyBorder="1" applyAlignment="1">
      <alignment/>
    </xf>
    <xf numFmtId="4" fontId="28" fillId="38" borderId="15" xfId="0" applyNumberFormat="1" applyFont="1" applyFill="1" applyBorder="1" applyAlignment="1">
      <alignment/>
    </xf>
    <xf numFmtId="4" fontId="27" fillId="38" borderId="10" xfId="0" applyNumberFormat="1" applyFont="1" applyFill="1" applyBorder="1" applyAlignment="1">
      <alignment/>
    </xf>
    <xf numFmtId="4" fontId="27" fillId="38" borderId="12" xfId="0" applyNumberFormat="1" applyFont="1" applyFill="1" applyBorder="1" applyAlignment="1">
      <alignment/>
    </xf>
    <xf numFmtId="4" fontId="51" fillId="38" borderId="10" xfId="0" applyNumberFormat="1" applyFont="1" applyFill="1" applyBorder="1" applyAlignment="1">
      <alignment/>
    </xf>
    <xf numFmtId="4" fontId="28" fillId="38" borderId="16" xfId="0" applyNumberFormat="1" applyFont="1" applyFill="1" applyBorder="1" applyAlignment="1">
      <alignment/>
    </xf>
    <xf numFmtId="4" fontId="28" fillId="38" borderId="11" xfId="0" applyNumberFormat="1" applyFont="1" applyFill="1" applyBorder="1" applyAlignment="1">
      <alignment/>
    </xf>
    <xf numFmtId="4" fontId="28" fillId="38" borderId="10" xfId="0" applyNumberFormat="1" applyFont="1" applyFill="1" applyBorder="1" applyAlignment="1">
      <alignment/>
    </xf>
    <xf numFmtId="4" fontId="28" fillId="38" borderId="12" xfId="0" applyNumberFormat="1" applyFont="1" applyFill="1" applyBorder="1" applyAlignment="1">
      <alignment/>
    </xf>
    <xf numFmtId="4" fontId="28" fillId="38" borderId="14" xfId="0" applyNumberFormat="1" applyFont="1" applyFill="1" applyBorder="1" applyAlignment="1">
      <alignment/>
    </xf>
    <xf numFmtId="4" fontId="28" fillId="38" borderId="15" xfId="0" applyNumberFormat="1" applyFont="1" applyFill="1" applyBorder="1" applyAlignment="1">
      <alignment horizontal="right"/>
    </xf>
    <xf numFmtId="4" fontId="27" fillId="38" borderId="11" xfId="0" applyNumberFormat="1" applyFont="1" applyFill="1" applyBorder="1" applyAlignment="1">
      <alignment horizontal="right"/>
    </xf>
    <xf numFmtId="4" fontId="25" fillId="38" borderId="15" xfId="0" applyNumberFormat="1" applyFont="1" applyFill="1" applyBorder="1" applyAlignment="1">
      <alignment/>
    </xf>
    <xf numFmtId="4" fontId="27" fillId="38" borderId="12" xfId="0" applyNumberFormat="1" applyFont="1" applyFill="1" applyBorder="1" applyAlignment="1">
      <alignment horizontal="right"/>
    </xf>
    <xf numFmtId="4" fontId="28" fillId="38" borderId="23" xfId="0" applyNumberFormat="1" applyFont="1" applyFill="1" applyBorder="1" applyAlignment="1">
      <alignment horizontal="right"/>
    </xf>
    <xf numFmtId="4" fontId="28" fillId="38" borderId="14" xfId="0" applyNumberFormat="1" applyFont="1" applyFill="1" applyBorder="1" applyAlignment="1">
      <alignment horizontal="right"/>
    </xf>
    <xf numFmtId="2" fontId="28" fillId="38" borderId="12" xfId="0" applyNumberFormat="1" applyFont="1" applyFill="1" applyBorder="1" applyAlignment="1">
      <alignment horizontal="right"/>
    </xf>
    <xf numFmtId="3" fontId="51" fillId="38" borderId="12" xfId="0" applyNumberFormat="1" applyFont="1" applyFill="1" applyBorder="1" applyAlignment="1">
      <alignment horizontal="right"/>
    </xf>
    <xf numFmtId="3" fontId="44" fillId="38" borderId="10" xfId="0" applyNumberFormat="1" applyFont="1" applyFill="1" applyBorder="1" applyAlignment="1">
      <alignment horizontal="right"/>
    </xf>
    <xf numFmtId="4" fontId="51" fillId="38" borderId="10" xfId="0" applyNumberFormat="1" applyFont="1" applyFill="1" applyBorder="1" applyAlignment="1">
      <alignment horizontal="right"/>
    </xf>
    <xf numFmtId="4" fontId="28" fillId="38" borderId="10" xfId="0" applyNumberFormat="1" applyFont="1" applyFill="1" applyBorder="1" applyAlignment="1">
      <alignment horizontal="right"/>
    </xf>
    <xf numFmtId="3" fontId="28" fillId="38" borderId="15" xfId="0" applyNumberFormat="1" applyFont="1" applyFill="1" applyBorder="1" applyAlignment="1">
      <alignment horizontal="right"/>
    </xf>
    <xf numFmtId="4" fontId="27" fillId="38" borderId="13" xfId="0" applyNumberFormat="1" applyFont="1" applyFill="1" applyBorder="1" applyAlignment="1">
      <alignment/>
    </xf>
    <xf numFmtId="3" fontId="28" fillId="38" borderId="15" xfId="0" applyNumberFormat="1" applyFont="1" applyFill="1" applyBorder="1" applyAlignment="1">
      <alignment/>
    </xf>
    <xf numFmtId="3" fontId="27" fillId="38" borderId="11" xfId="0" applyNumberFormat="1" applyFont="1" applyFill="1" applyBorder="1" applyAlignment="1">
      <alignment/>
    </xf>
    <xf numFmtId="3" fontId="27" fillId="38" borderId="10" xfId="0" applyNumberFormat="1" applyFont="1" applyFill="1" applyBorder="1" applyAlignment="1">
      <alignment/>
    </xf>
    <xf numFmtId="3" fontId="27" fillId="38" borderId="12" xfId="0" applyNumberFormat="1" applyFont="1" applyFill="1" applyBorder="1" applyAlignment="1">
      <alignment/>
    </xf>
    <xf numFmtId="4" fontId="28" fillId="38" borderId="12" xfId="0" applyNumberFormat="1" applyFont="1" applyFill="1" applyBorder="1" applyAlignment="1">
      <alignment horizontal="right"/>
    </xf>
    <xf numFmtId="4" fontId="51" fillId="38" borderId="12" xfId="0" applyNumberFormat="1" applyFont="1" applyFill="1" applyBorder="1" applyAlignment="1">
      <alignment horizontal="right"/>
    </xf>
    <xf numFmtId="4" fontId="51" fillId="38" borderId="19" xfId="0" applyNumberFormat="1" applyFont="1" applyFill="1" applyBorder="1" applyAlignment="1">
      <alignment horizontal="right"/>
    </xf>
    <xf numFmtId="4" fontId="27" fillId="38" borderId="13" xfId="0" applyNumberFormat="1" applyFont="1" applyFill="1" applyBorder="1" applyAlignment="1">
      <alignment/>
    </xf>
    <xf numFmtId="4" fontId="27" fillId="38" borderId="11" xfId="0" applyNumberFormat="1" applyFont="1" applyFill="1" applyBorder="1" applyAlignment="1">
      <alignment/>
    </xf>
    <xf numFmtId="4" fontId="28" fillId="38" borderId="13" xfId="0" applyNumberFormat="1" applyFont="1" applyFill="1" applyBorder="1" applyAlignment="1">
      <alignment horizontal="right"/>
    </xf>
    <xf numFmtId="4" fontId="28" fillId="38" borderId="19" xfId="0" applyNumberFormat="1" applyFont="1" applyFill="1" applyBorder="1" applyAlignment="1">
      <alignment horizontal="right"/>
    </xf>
    <xf numFmtId="4" fontId="28" fillId="38" borderId="19" xfId="0" applyNumberFormat="1" applyFont="1" applyFill="1" applyBorder="1" applyAlignment="1">
      <alignment/>
    </xf>
    <xf numFmtId="4" fontId="30" fillId="38" borderId="11" xfId="0" applyNumberFormat="1" applyFont="1" applyFill="1" applyBorder="1" applyAlignment="1">
      <alignment/>
    </xf>
    <xf numFmtId="4" fontId="30" fillId="38" borderId="11" xfId="0" applyNumberFormat="1" applyFont="1" applyFill="1" applyBorder="1" applyAlignment="1">
      <alignment/>
    </xf>
    <xf numFmtId="4" fontId="30" fillId="38" borderId="10" xfId="0" applyNumberFormat="1" applyFont="1" applyFill="1" applyBorder="1" applyAlignment="1">
      <alignment/>
    </xf>
    <xf numFmtId="4" fontId="27" fillId="38" borderId="19" xfId="0" applyNumberFormat="1" applyFont="1" applyFill="1" applyBorder="1" applyAlignment="1">
      <alignment/>
    </xf>
    <xf numFmtId="4" fontId="28" fillId="38" borderId="16" xfId="0" applyNumberFormat="1" applyFont="1" applyFill="1" applyBorder="1" applyAlignment="1">
      <alignment/>
    </xf>
    <xf numFmtId="4" fontId="28" fillId="38" borderId="23" xfId="0" applyNumberFormat="1" applyFont="1" applyFill="1" applyBorder="1" applyAlignment="1">
      <alignment/>
    </xf>
    <xf numFmtId="4" fontId="27" fillId="38" borderId="13" xfId="0" applyNumberFormat="1" applyFont="1" applyFill="1" applyBorder="1" applyAlignment="1">
      <alignment horizontal="right"/>
    </xf>
    <xf numFmtId="3" fontId="25" fillId="38" borderId="23" xfId="0" applyNumberFormat="1" applyFont="1" applyFill="1" applyBorder="1" applyAlignment="1">
      <alignment/>
    </xf>
    <xf numFmtId="3" fontId="27" fillId="38" borderId="13" xfId="0" applyNumberFormat="1" applyFont="1" applyFill="1" applyBorder="1" applyAlignment="1">
      <alignment/>
    </xf>
    <xf numFmtId="3" fontId="21" fillId="38" borderId="19" xfId="0" applyNumberFormat="1" applyFont="1" applyFill="1" applyBorder="1" applyAlignment="1">
      <alignment/>
    </xf>
    <xf numFmtId="4" fontId="113" fillId="38" borderId="13" xfId="0" applyNumberFormat="1" applyFont="1" applyFill="1" applyBorder="1" applyAlignment="1">
      <alignment/>
    </xf>
    <xf numFmtId="4" fontId="112" fillId="0" borderId="10" xfId="0" applyNumberFormat="1" applyFont="1" applyFill="1" applyBorder="1" applyAlignment="1">
      <alignment/>
    </xf>
    <xf numFmtId="4" fontId="112" fillId="0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23" fillId="32" borderId="12" xfId="0" applyFont="1" applyFill="1" applyBorder="1" applyAlignment="1">
      <alignment horizontal="left"/>
    </xf>
    <xf numFmtId="3" fontId="25" fillId="32" borderId="12" xfId="0" applyNumberFormat="1" applyFont="1" applyFill="1" applyBorder="1" applyAlignment="1">
      <alignment horizontal="right"/>
    </xf>
    <xf numFmtId="0" fontId="25" fillId="32" borderId="12" xfId="0" applyFont="1" applyFill="1" applyBorder="1" applyAlignment="1">
      <alignment horizontal="right"/>
    </xf>
    <xf numFmtId="3" fontId="18" fillId="32" borderId="13" xfId="0" applyNumberFormat="1" applyFont="1" applyFill="1" applyBorder="1" applyAlignment="1">
      <alignment horizontal="right"/>
    </xf>
    <xf numFmtId="2" fontId="114" fillId="32" borderId="13" xfId="0" applyNumberFormat="1" applyFont="1" applyFill="1" applyBorder="1" applyAlignment="1">
      <alignment horizontal="right"/>
    </xf>
    <xf numFmtId="0" fontId="1" fillId="32" borderId="11" xfId="0" applyFont="1" applyFill="1" applyBorder="1" applyAlignment="1">
      <alignment/>
    </xf>
    <xf numFmtId="3" fontId="30" fillId="39" borderId="10" xfId="0" applyNumberFormat="1" applyFont="1" applyFill="1" applyBorder="1" applyAlignment="1">
      <alignment/>
    </xf>
    <xf numFmtId="4" fontId="27" fillId="39" borderId="10" xfId="0" applyNumberFormat="1" applyFont="1" applyFill="1" applyBorder="1" applyAlignment="1">
      <alignment/>
    </xf>
    <xf numFmtId="4" fontId="113" fillId="35" borderId="14" xfId="0" applyNumberFormat="1" applyFont="1" applyFill="1" applyBorder="1" applyAlignment="1">
      <alignment/>
    </xf>
    <xf numFmtId="4" fontId="110" fillId="38" borderId="10" xfId="0" applyNumberFormat="1" applyFont="1" applyFill="1" applyBorder="1" applyAlignment="1">
      <alignment/>
    </xf>
    <xf numFmtId="4" fontId="111" fillId="38" borderId="10" xfId="0" applyNumberFormat="1" applyFont="1" applyFill="1" applyBorder="1" applyAlignment="1">
      <alignment/>
    </xf>
    <xf numFmtId="3" fontId="111" fillId="38" borderId="10" xfId="0" applyNumberFormat="1" applyFont="1" applyFill="1" applyBorder="1" applyAlignment="1">
      <alignment/>
    </xf>
    <xf numFmtId="3" fontId="110" fillId="38" borderId="10" xfId="0" applyNumberFormat="1" applyFont="1" applyFill="1" applyBorder="1" applyAlignment="1">
      <alignment/>
    </xf>
    <xf numFmtId="4" fontId="115" fillId="38" borderId="10" xfId="0" applyNumberFormat="1" applyFont="1" applyFill="1" applyBorder="1" applyAlignment="1">
      <alignment/>
    </xf>
    <xf numFmtId="4" fontId="110" fillId="38" borderId="15" xfId="0" applyNumberFormat="1" applyFont="1" applyFill="1" applyBorder="1" applyAlignment="1">
      <alignment/>
    </xf>
    <xf numFmtId="4" fontId="110" fillId="38" borderId="10" xfId="0" applyNumberFormat="1" applyFont="1" applyFill="1" applyBorder="1" applyAlignment="1">
      <alignment/>
    </xf>
    <xf numFmtId="4" fontId="110" fillId="38" borderId="16" xfId="0" applyNumberFormat="1" applyFont="1" applyFill="1" applyBorder="1" applyAlignment="1">
      <alignment/>
    </xf>
    <xf numFmtId="4" fontId="110" fillId="38" borderId="15" xfId="0" applyNumberFormat="1" applyFont="1" applyFill="1" applyBorder="1" applyAlignment="1">
      <alignment horizontal="right"/>
    </xf>
    <xf numFmtId="4" fontId="110" fillId="32" borderId="12" xfId="0" applyNumberFormat="1" applyFont="1" applyFill="1" applyBorder="1" applyAlignment="1">
      <alignment/>
    </xf>
    <xf numFmtId="4" fontId="110" fillId="38" borderId="23" xfId="0" applyNumberFormat="1" applyFont="1" applyFill="1" applyBorder="1" applyAlignment="1">
      <alignment horizontal="right"/>
    </xf>
    <xf numFmtId="4" fontId="110" fillId="38" borderId="14" xfId="0" applyNumberFormat="1" applyFont="1" applyFill="1" applyBorder="1" applyAlignment="1">
      <alignment horizontal="right"/>
    </xf>
    <xf numFmtId="3" fontId="110" fillId="38" borderId="12" xfId="0" applyNumberFormat="1" applyFont="1" applyFill="1" applyBorder="1" applyAlignment="1">
      <alignment horizontal="right"/>
    </xf>
    <xf numFmtId="3" fontId="110" fillId="38" borderId="10" xfId="0" applyNumberFormat="1" applyFont="1" applyFill="1" applyBorder="1" applyAlignment="1">
      <alignment horizontal="right"/>
    </xf>
    <xf numFmtId="4" fontId="110" fillId="36" borderId="14" xfId="0" applyNumberFormat="1" applyFont="1" applyFill="1" applyBorder="1" applyAlignment="1">
      <alignment horizontal="right"/>
    </xf>
    <xf numFmtId="0" fontId="116" fillId="32" borderId="13" xfId="0" applyFont="1" applyFill="1" applyBorder="1" applyAlignment="1">
      <alignment horizontal="center"/>
    </xf>
    <xf numFmtId="4" fontId="112" fillId="38" borderId="23" xfId="0" applyNumberFormat="1" applyFont="1" applyFill="1" applyBorder="1" applyAlignment="1">
      <alignment horizontal="right"/>
    </xf>
    <xf numFmtId="4" fontId="112" fillId="38" borderId="10" xfId="0" applyNumberFormat="1" applyFont="1" applyFill="1" applyBorder="1" applyAlignment="1">
      <alignment horizontal="right"/>
    </xf>
    <xf numFmtId="4" fontId="113" fillId="38" borderId="15" xfId="0" applyNumberFormat="1" applyFont="1" applyFill="1" applyBorder="1" applyAlignment="1">
      <alignment/>
    </xf>
    <xf numFmtId="4" fontId="113" fillId="38" borderId="11" xfId="0" applyNumberFormat="1" applyFont="1" applyFill="1" applyBorder="1" applyAlignment="1">
      <alignment/>
    </xf>
    <xf numFmtId="4" fontId="113" fillId="38" borderId="10" xfId="0" applyNumberFormat="1" applyFont="1" applyFill="1" applyBorder="1" applyAlignment="1">
      <alignment/>
    </xf>
    <xf numFmtId="4" fontId="113" fillId="38" borderId="12" xfId="0" applyNumberFormat="1" applyFont="1" applyFill="1" applyBorder="1" applyAlignment="1">
      <alignment/>
    </xf>
    <xf numFmtId="4" fontId="112" fillId="38" borderId="21" xfId="0" applyNumberFormat="1" applyFont="1" applyFill="1" applyBorder="1" applyAlignment="1">
      <alignment/>
    </xf>
    <xf numFmtId="4" fontId="112" fillId="38" borderId="12" xfId="0" applyNumberFormat="1" applyFont="1" applyFill="1" applyBorder="1" applyAlignment="1">
      <alignment/>
    </xf>
    <xf numFmtId="4" fontId="112" fillId="38" borderId="19" xfId="0" applyNumberFormat="1" applyFont="1" applyFill="1" applyBorder="1" applyAlignment="1">
      <alignment/>
    </xf>
    <xf numFmtId="4" fontId="112" fillId="38" borderId="10" xfId="0" applyNumberFormat="1" applyFont="1" applyFill="1" applyBorder="1" applyAlignment="1">
      <alignment/>
    </xf>
    <xf numFmtId="4" fontId="112" fillId="38" borderId="12" xfId="0" applyNumberFormat="1" applyFont="1" applyFill="1" applyBorder="1" applyAlignment="1">
      <alignment/>
    </xf>
    <xf numFmtId="4" fontId="113" fillId="35" borderId="17" xfId="0" applyNumberFormat="1" applyFont="1" applyFill="1" applyBorder="1" applyAlignment="1">
      <alignment/>
    </xf>
    <xf numFmtId="4" fontId="113" fillId="35" borderId="15" xfId="0" applyNumberFormat="1" applyFont="1" applyFill="1" applyBorder="1" applyAlignment="1">
      <alignment/>
    </xf>
    <xf numFmtId="4" fontId="113" fillId="38" borderId="15" xfId="0" applyNumberFormat="1" applyFont="1" applyFill="1" applyBorder="1" applyAlignment="1">
      <alignment/>
    </xf>
    <xf numFmtId="4" fontId="113" fillId="34" borderId="15" xfId="0" applyNumberFormat="1" applyFont="1" applyFill="1" applyBorder="1" applyAlignment="1">
      <alignment/>
    </xf>
    <xf numFmtId="4" fontId="113" fillId="35" borderId="12" xfId="0" applyNumberFormat="1" applyFont="1" applyFill="1" applyBorder="1" applyAlignment="1">
      <alignment/>
    </xf>
    <xf numFmtId="4" fontId="112" fillId="38" borderId="11" xfId="0" applyNumberFormat="1" applyFont="1" applyFill="1" applyBorder="1" applyAlignment="1">
      <alignment horizontal="right"/>
    </xf>
    <xf numFmtId="4" fontId="113" fillId="36" borderId="19" xfId="0" applyNumberFormat="1" applyFont="1" applyFill="1" applyBorder="1" applyAlignment="1">
      <alignment/>
    </xf>
    <xf numFmtId="4" fontId="113" fillId="34" borderId="14" xfId="0" applyNumberFormat="1" applyFont="1" applyFill="1" applyBorder="1" applyAlignment="1">
      <alignment horizontal="right"/>
    </xf>
    <xf numFmtId="4" fontId="113" fillId="38" borderId="15" xfId="0" applyNumberFormat="1" applyFont="1" applyFill="1" applyBorder="1" applyAlignment="1">
      <alignment horizontal="right"/>
    </xf>
    <xf numFmtId="4" fontId="112" fillId="38" borderId="12" xfId="0" applyNumberFormat="1" applyFont="1" applyFill="1" applyBorder="1" applyAlignment="1">
      <alignment horizontal="right"/>
    </xf>
    <xf numFmtId="2" fontId="113" fillId="38" borderId="12" xfId="0" applyNumberFormat="1" applyFont="1" applyFill="1" applyBorder="1" applyAlignment="1">
      <alignment horizontal="right"/>
    </xf>
    <xf numFmtId="0" fontId="27" fillId="32" borderId="19" xfId="0" applyFont="1" applyFill="1" applyBorder="1" applyAlignment="1">
      <alignment horizontal="left"/>
    </xf>
    <xf numFmtId="4" fontId="112" fillId="38" borderId="13" xfId="0" applyNumberFormat="1" applyFont="1" applyFill="1" applyBorder="1" applyAlignment="1">
      <alignment/>
    </xf>
    <xf numFmtId="4" fontId="112" fillId="38" borderId="11" xfId="0" applyNumberFormat="1" applyFont="1" applyFill="1" applyBorder="1" applyAlignment="1">
      <alignment/>
    </xf>
    <xf numFmtId="4" fontId="113" fillId="38" borderId="12" xfId="0" applyNumberFormat="1" applyFont="1" applyFill="1" applyBorder="1" applyAlignment="1">
      <alignment horizontal="right"/>
    </xf>
    <xf numFmtId="4" fontId="27" fillId="34" borderId="15" xfId="0" applyNumberFormat="1" applyFont="1" applyFill="1" applyBorder="1" applyAlignment="1">
      <alignment/>
    </xf>
    <xf numFmtId="4" fontId="28" fillId="34" borderId="23" xfId="0" applyNumberFormat="1" applyFont="1" applyFill="1" applyBorder="1" applyAlignment="1">
      <alignment horizontal="right"/>
    </xf>
    <xf numFmtId="4" fontId="117" fillId="5" borderId="14" xfId="0" applyNumberFormat="1" applyFont="1" applyFill="1" applyBorder="1" applyAlignment="1">
      <alignment horizontal="right"/>
    </xf>
    <xf numFmtId="4" fontId="118" fillId="32" borderId="12" xfId="0" applyNumberFormat="1" applyFont="1" applyFill="1" applyBorder="1" applyAlignment="1">
      <alignment/>
    </xf>
    <xf numFmtId="4" fontId="117" fillId="32" borderId="11" xfId="0" applyNumberFormat="1" applyFont="1" applyFill="1" applyBorder="1" applyAlignment="1">
      <alignment/>
    </xf>
    <xf numFmtId="4" fontId="117" fillId="32" borderId="10" xfId="0" applyNumberFormat="1" applyFont="1" applyFill="1" applyBorder="1" applyAlignment="1">
      <alignment/>
    </xf>
    <xf numFmtId="4" fontId="117" fillId="5" borderId="23" xfId="0" applyNumberFormat="1" applyFont="1" applyFill="1" applyBorder="1" applyAlignment="1">
      <alignment/>
    </xf>
    <xf numFmtId="4" fontId="117" fillId="36" borderId="14" xfId="0" applyNumberFormat="1" applyFont="1" applyFill="1" applyBorder="1" applyAlignment="1">
      <alignment/>
    </xf>
    <xf numFmtId="3" fontId="113" fillId="34" borderId="14" xfId="0" applyNumberFormat="1" applyFont="1" applyFill="1" applyBorder="1" applyAlignment="1">
      <alignment/>
    </xf>
    <xf numFmtId="3" fontId="113" fillId="38" borderId="23" xfId="0" applyNumberFormat="1" applyFont="1" applyFill="1" applyBorder="1" applyAlignment="1">
      <alignment/>
    </xf>
    <xf numFmtId="3" fontId="112" fillId="38" borderId="13" xfId="0" applyNumberFormat="1" applyFont="1" applyFill="1" applyBorder="1" applyAlignment="1">
      <alignment/>
    </xf>
    <xf numFmtId="3" fontId="112" fillId="38" borderId="10" xfId="0" applyNumberFormat="1" applyFont="1" applyFill="1" applyBorder="1" applyAlignment="1">
      <alignment/>
    </xf>
    <xf numFmtId="3" fontId="119" fillId="38" borderId="19" xfId="0" applyNumberFormat="1" applyFont="1" applyFill="1" applyBorder="1" applyAlignment="1">
      <alignment/>
    </xf>
    <xf numFmtId="4" fontId="28" fillId="39" borderId="10" xfId="0" applyNumberFormat="1" applyFont="1" applyFill="1" applyBorder="1" applyAlignment="1">
      <alignment/>
    </xf>
    <xf numFmtId="4" fontId="113" fillId="39" borderId="10" xfId="0" applyNumberFormat="1" applyFont="1" applyFill="1" applyBorder="1" applyAlignment="1">
      <alignment/>
    </xf>
    <xf numFmtId="3" fontId="27" fillId="39" borderId="10" xfId="0" applyNumberFormat="1" applyFont="1" applyFill="1" applyBorder="1" applyAlignment="1">
      <alignment/>
    </xf>
    <xf numFmtId="4" fontId="28" fillId="39" borderId="23" xfId="0" applyNumberFormat="1" applyFont="1" applyFill="1" applyBorder="1" applyAlignment="1">
      <alignment horizontal="right"/>
    </xf>
    <xf numFmtId="3" fontId="28" fillId="39" borderId="23" xfId="0" applyNumberFormat="1" applyFont="1" applyFill="1" applyBorder="1" applyAlignment="1">
      <alignment horizontal="right"/>
    </xf>
    <xf numFmtId="4" fontId="46" fillId="33" borderId="13" xfId="0" applyNumberFormat="1" applyFont="1" applyFill="1" applyBorder="1" applyAlignment="1">
      <alignment horizontal="right"/>
    </xf>
    <xf numFmtId="4" fontId="46" fillId="33" borderId="23" xfId="0" applyNumberFormat="1" applyFont="1" applyFill="1" applyBorder="1" applyAlignment="1">
      <alignment horizontal="right"/>
    </xf>
    <xf numFmtId="4" fontId="28" fillId="36" borderId="12" xfId="0" applyNumberFormat="1" applyFont="1" applyFill="1" applyBorder="1" applyAlignment="1">
      <alignment/>
    </xf>
    <xf numFmtId="4" fontId="28" fillId="36" borderId="14" xfId="0" applyNumberFormat="1" applyFont="1" applyFill="1" applyBorder="1" applyAlignment="1">
      <alignment/>
    </xf>
    <xf numFmtId="3" fontId="28" fillId="34" borderId="10" xfId="0" applyNumberFormat="1" applyFont="1" applyFill="1" applyBorder="1" applyAlignment="1">
      <alignment/>
    </xf>
    <xf numFmtId="3" fontId="28" fillId="32" borderId="12" xfId="0" applyNumberFormat="1" applyFont="1" applyFill="1" applyBorder="1" applyAlignment="1">
      <alignment/>
    </xf>
    <xf numFmtId="3" fontId="27" fillId="36" borderId="15" xfId="0" applyNumberFormat="1" applyFont="1" applyFill="1" applyBorder="1" applyAlignment="1">
      <alignment/>
    </xf>
    <xf numFmtId="3" fontId="27" fillId="36" borderId="14" xfId="0" applyNumberFormat="1" applyFont="1" applyFill="1" applyBorder="1" applyAlignment="1">
      <alignment/>
    </xf>
    <xf numFmtId="3" fontId="27" fillId="36" borderId="10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 horizontal="right"/>
    </xf>
    <xf numFmtId="4" fontId="1" fillId="36" borderId="15" xfId="0" applyNumberFormat="1" applyFont="1" applyFill="1" applyBorder="1" applyAlignment="1">
      <alignment horizontal="right"/>
    </xf>
    <xf numFmtId="4" fontId="27" fillId="40" borderId="23" xfId="0" applyNumberFormat="1" applyFont="1" applyFill="1" applyBorder="1" applyAlignment="1">
      <alignment/>
    </xf>
    <xf numFmtId="2" fontId="30" fillId="40" borderId="23" xfId="0" applyNumberFormat="1" applyFont="1" applyFill="1" applyBorder="1" applyAlignment="1">
      <alignment/>
    </xf>
    <xf numFmtId="4" fontId="27" fillId="40" borderId="13" xfId="0" applyNumberFormat="1" applyFont="1" applyFill="1" applyBorder="1" applyAlignment="1">
      <alignment/>
    </xf>
    <xf numFmtId="2" fontId="30" fillId="40" borderId="13" xfId="0" applyNumberFormat="1" applyFont="1" applyFill="1" applyBorder="1" applyAlignment="1">
      <alignment/>
    </xf>
    <xf numFmtId="4" fontId="28" fillId="40" borderId="19" xfId="0" applyNumberFormat="1" applyFont="1" applyFill="1" applyBorder="1" applyAlignment="1">
      <alignment/>
    </xf>
    <xf numFmtId="2" fontId="25" fillId="40" borderId="19" xfId="0" applyNumberFormat="1" applyFont="1" applyFill="1" applyBorder="1" applyAlignment="1">
      <alignment/>
    </xf>
    <xf numFmtId="4" fontId="27" fillId="40" borderId="11" xfId="0" applyNumberFormat="1" applyFont="1" applyFill="1" applyBorder="1" applyAlignment="1">
      <alignment/>
    </xf>
    <xf numFmtId="4" fontId="30" fillId="40" borderId="11" xfId="0" applyNumberFormat="1" applyFont="1" applyFill="1" applyBorder="1" applyAlignment="1">
      <alignment/>
    </xf>
    <xf numFmtId="4" fontId="27" fillId="40" borderId="10" xfId="0" applyNumberFormat="1" applyFont="1" applyFill="1" applyBorder="1" applyAlignment="1">
      <alignment/>
    </xf>
    <xf numFmtId="4" fontId="30" fillId="40" borderId="10" xfId="0" applyNumberFormat="1" applyFont="1" applyFill="1" applyBorder="1" applyAlignment="1">
      <alignment/>
    </xf>
    <xf numFmtId="4" fontId="28" fillId="40" borderId="10" xfId="0" applyNumberFormat="1" applyFont="1" applyFill="1" applyBorder="1" applyAlignment="1">
      <alignment/>
    </xf>
    <xf numFmtId="4" fontId="30" fillId="40" borderId="10" xfId="0" applyNumberFormat="1" applyFont="1" applyFill="1" applyBorder="1" applyAlignment="1">
      <alignment/>
    </xf>
    <xf numFmtId="4" fontId="27" fillId="40" borderId="10" xfId="0" applyNumberFormat="1" applyFont="1" applyFill="1" applyBorder="1" applyAlignment="1">
      <alignment horizontal="right"/>
    </xf>
    <xf numFmtId="4" fontId="28" fillId="40" borderId="10" xfId="0" applyNumberFormat="1" applyFont="1" applyFill="1" applyBorder="1" applyAlignment="1">
      <alignment horizontal="right"/>
    </xf>
    <xf numFmtId="4" fontId="27" fillId="40" borderId="10" xfId="0" applyNumberFormat="1" applyFont="1" applyFill="1" applyBorder="1" applyAlignment="1">
      <alignment horizontal="right"/>
    </xf>
    <xf numFmtId="0" fontId="28" fillId="40" borderId="10" xfId="0" applyFont="1" applyFill="1" applyBorder="1" applyAlignment="1">
      <alignment horizontal="right"/>
    </xf>
    <xf numFmtId="4" fontId="27" fillId="40" borderId="10" xfId="0" applyNumberFormat="1" applyFont="1" applyFill="1" applyBorder="1" applyAlignment="1">
      <alignment/>
    </xf>
    <xf numFmtId="4" fontId="28" fillId="40" borderId="16" xfId="0" applyNumberFormat="1" applyFont="1" applyFill="1" applyBorder="1" applyAlignment="1">
      <alignment/>
    </xf>
    <xf numFmtId="4" fontId="25" fillId="40" borderId="16" xfId="0" applyNumberFormat="1" applyFont="1" applyFill="1" applyBorder="1" applyAlignment="1">
      <alignment/>
    </xf>
    <xf numFmtId="4" fontId="28" fillId="40" borderId="23" xfId="0" applyNumberFormat="1" applyFont="1" applyFill="1" applyBorder="1" applyAlignment="1">
      <alignment/>
    </xf>
    <xf numFmtId="4" fontId="25" fillId="40" borderId="23" xfId="0" applyNumberFormat="1" applyFont="1" applyFill="1" applyBorder="1" applyAlignment="1">
      <alignment/>
    </xf>
    <xf numFmtId="4" fontId="25" fillId="40" borderId="19" xfId="0" applyNumberFormat="1" applyFont="1" applyFill="1" applyBorder="1" applyAlignment="1">
      <alignment/>
    </xf>
    <xf numFmtId="4" fontId="40" fillId="40" borderId="10" xfId="0" applyNumberFormat="1" applyFont="1" applyFill="1" applyBorder="1" applyAlignment="1">
      <alignment/>
    </xf>
    <xf numFmtId="4" fontId="40" fillId="40" borderId="10" xfId="0" applyNumberFormat="1" applyFont="1" applyFill="1" applyBorder="1" applyAlignment="1">
      <alignment horizontal="right"/>
    </xf>
    <xf numFmtId="4" fontId="30" fillId="40" borderId="10" xfId="0" applyNumberFormat="1" applyFont="1" applyFill="1" applyBorder="1" applyAlignment="1">
      <alignment horizontal="right"/>
    </xf>
    <xf numFmtId="4" fontId="25" fillId="40" borderId="10" xfId="0" applyNumberFormat="1" applyFont="1" applyFill="1" applyBorder="1" applyAlignment="1">
      <alignment horizontal="right"/>
    </xf>
    <xf numFmtId="4" fontId="27" fillId="40" borderId="13" xfId="0" applyNumberFormat="1" applyFont="1" applyFill="1" applyBorder="1" applyAlignment="1">
      <alignment horizontal="right"/>
    </xf>
    <xf numFmtId="4" fontId="27" fillId="40" borderId="19" xfId="0" applyNumberFormat="1" applyFont="1" applyFill="1" applyBorder="1" applyAlignment="1">
      <alignment/>
    </xf>
    <xf numFmtId="3" fontId="25" fillId="40" borderId="23" xfId="0" applyNumberFormat="1" applyFont="1" applyFill="1" applyBorder="1" applyAlignment="1">
      <alignment/>
    </xf>
    <xf numFmtId="3" fontId="27" fillId="40" borderId="13" xfId="0" applyNumberFormat="1" applyFont="1" applyFill="1" applyBorder="1" applyAlignment="1">
      <alignment/>
    </xf>
    <xf numFmtId="3" fontId="27" fillId="40" borderId="10" xfId="0" applyNumberFormat="1" applyFont="1" applyFill="1" applyBorder="1" applyAlignment="1">
      <alignment/>
    </xf>
    <xf numFmtId="3" fontId="21" fillId="40" borderId="19" xfId="0" applyNumberFormat="1" applyFont="1" applyFill="1" applyBorder="1" applyAlignment="1">
      <alignment/>
    </xf>
    <xf numFmtId="4" fontId="6" fillId="40" borderId="11" xfId="0" applyNumberFormat="1" applyFont="1" applyFill="1" applyBorder="1" applyAlignment="1">
      <alignment/>
    </xf>
    <xf numFmtId="4" fontId="6" fillId="40" borderId="11" xfId="0" applyNumberFormat="1" applyFont="1" applyFill="1" applyBorder="1" applyAlignment="1">
      <alignment/>
    </xf>
    <xf numFmtId="4" fontId="6" fillId="40" borderId="10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4" fontId="7" fillId="40" borderId="12" xfId="0" applyNumberFormat="1" applyFont="1" applyFill="1" applyBorder="1" applyAlignment="1">
      <alignment/>
    </xf>
    <xf numFmtId="3" fontId="7" fillId="40" borderId="12" xfId="0" applyNumberFormat="1" applyFont="1" applyFill="1" applyBorder="1" applyAlignment="1">
      <alignment/>
    </xf>
    <xf numFmtId="4" fontId="8" fillId="40" borderId="10" xfId="0" applyNumberFormat="1" applyFont="1" applyFill="1" applyBorder="1" applyAlignment="1">
      <alignment horizontal="right"/>
    </xf>
    <xf numFmtId="4" fontId="8" fillId="40" borderId="10" xfId="0" applyNumberFormat="1" applyFont="1" applyFill="1" applyBorder="1" applyAlignment="1">
      <alignment/>
    </xf>
    <xf numFmtId="4" fontId="8" fillId="40" borderId="49" xfId="0" applyNumberFormat="1" applyFont="1" applyFill="1" applyBorder="1" applyAlignment="1">
      <alignment/>
    </xf>
    <xf numFmtId="4" fontId="6" fillId="40" borderId="19" xfId="0" applyNumberFormat="1" applyFont="1" applyFill="1" applyBorder="1" applyAlignment="1">
      <alignment/>
    </xf>
    <xf numFmtId="4" fontId="6" fillId="40" borderId="19" xfId="0" applyNumberFormat="1" applyFont="1" applyFill="1" applyBorder="1" applyAlignment="1">
      <alignment/>
    </xf>
    <xf numFmtId="4" fontId="28" fillId="40" borderId="15" xfId="0" applyNumberFormat="1" applyFont="1" applyFill="1" applyBorder="1" applyAlignment="1">
      <alignment horizontal="right"/>
    </xf>
    <xf numFmtId="2" fontId="28" fillId="40" borderId="15" xfId="0" applyNumberFormat="1" applyFont="1" applyFill="1" applyBorder="1" applyAlignment="1">
      <alignment horizontal="right"/>
    </xf>
    <xf numFmtId="2" fontId="27" fillId="40" borderId="11" xfId="0" applyNumberFormat="1" applyFont="1" applyFill="1" applyBorder="1" applyAlignment="1">
      <alignment/>
    </xf>
    <xf numFmtId="2" fontId="27" fillId="40" borderId="10" xfId="0" applyNumberFormat="1" applyFont="1" applyFill="1" applyBorder="1" applyAlignment="1">
      <alignment/>
    </xf>
    <xf numFmtId="4" fontId="28" fillId="40" borderId="12" xfId="0" applyNumberFormat="1" applyFont="1" applyFill="1" applyBorder="1" applyAlignment="1">
      <alignment/>
    </xf>
    <xf numFmtId="2" fontId="30" fillId="40" borderId="10" xfId="0" applyNumberFormat="1" applyFont="1" applyFill="1" applyBorder="1" applyAlignment="1">
      <alignment horizontal="right"/>
    </xf>
    <xf numFmtId="3" fontId="30" fillId="40" borderId="10" xfId="0" applyNumberFormat="1" applyFont="1" applyFill="1" applyBorder="1" applyAlignment="1">
      <alignment horizontal="right"/>
    </xf>
    <xf numFmtId="3" fontId="30" fillId="40" borderId="12" xfId="0" applyNumberFormat="1" applyFont="1" applyFill="1" applyBorder="1" applyAlignment="1">
      <alignment horizontal="right"/>
    </xf>
    <xf numFmtId="4" fontId="28" fillId="40" borderId="15" xfId="0" applyNumberFormat="1" applyFont="1" applyFill="1" applyBorder="1" applyAlignment="1">
      <alignment/>
    </xf>
    <xf numFmtId="3" fontId="25" fillId="40" borderId="15" xfId="0" applyNumberFormat="1" applyFont="1" applyFill="1" applyBorder="1" applyAlignment="1">
      <alignment horizontal="right"/>
    </xf>
    <xf numFmtId="4" fontId="28" fillId="40" borderId="13" xfId="0" applyNumberFormat="1" applyFont="1" applyFill="1" applyBorder="1" applyAlignment="1">
      <alignment/>
    </xf>
    <xf numFmtId="3" fontId="27" fillId="40" borderId="10" xfId="0" applyNumberFormat="1" applyFont="1" applyFill="1" applyBorder="1" applyAlignment="1">
      <alignment horizontal="right"/>
    </xf>
    <xf numFmtId="3" fontId="27" fillId="40" borderId="19" xfId="0" applyNumberFormat="1" applyFont="1" applyFill="1" applyBorder="1" applyAlignment="1">
      <alignment horizontal="right"/>
    </xf>
    <xf numFmtId="4" fontId="30" fillId="40" borderId="11" xfId="0" applyNumberFormat="1" applyFont="1" applyFill="1" applyBorder="1" applyAlignment="1">
      <alignment/>
    </xf>
    <xf numFmtId="3" fontId="28" fillId="40" borderId="11" xfId="0" applyNumberFormat="1" applyFont="1" applyFill="1" applyBorder="1" applyAlignment="1">
      <alignment/>
    </xf>
    <xf numFmtId="4" fontId="25" fillId="40" borderId="15" xfId="0" applyNumberFormat="1" applyFont="1" applyFill="1" applyBorder="1" applyAlignment="1">
      <alignment/>
    </xf>
    <xf numFmtId="2" fontId="25" fillId="40" borderId="15" xfId="0" applyNumberFormat="1" applyFont="1" applyFill="1" applyBorder="1" applyAlignment="1">
      <alignment/>
    </xf>
    <xf numFmtId="2" fontId="30" fillId="40" borderId="11" xfId="0" applyNumberFormat="1" applyFont="1" applyFill="1" applyBorder="1" applyAlignment="1">
      <alignment/>
    </xf>
    <xf numFmtId="2" fontId="30" fillId="40" borderId="10" xfId="0" applyNumberFormat="1" applyFont="1" applyFill="1" applyBorder="1" applyAlignment="1">
      <alignment/>
    </xf>
    <xf numFmtId="2" fontId="25" fillId="40" borderId="19" xfId="0" applyNumberFormat="1" applyFont="1" applyFill="1" applyBorder="1" applyAlignment="1">
      <alignment/>
    </xf>
    <xf numFmtId="4" fontId="27" fillId="40" borderId="11" xfId="0" applyNumberFormat="1" applyFont="1" applyFill="1" applyBorder="1" applyAlignment="1">
      <alignment horizontal="right"/>
    </xf>
    <xf numFmtId="2" fontId="27" fillId="40" borderId="11" xfId="0" applyNumberFormat="1" applyFont="1" applyFill="1" applyBorder="1" applyAlignment="1">
      <alignment horizontal="right"/>
    </xf>
    <xf numFmtId="2" fontId="27" fillId="40" borderId="10" xfId="0" applyNumberFormat="1" applyFont="1" applyFill="1" applyBorder="1" applyAlignment="1">
      <alignment horizontal="right"/>
    </xf>
    <xf numFmtId="2" fontId="27" fillId="40" borderId="10" xfId="0" applyNumberFormat="1" applyFont="1" applyFill="1" applyBorder="1" applyAlignment="1">
      <alignment/>
    </xf>
    <xf numFmtId="2" fontId="27" fillId="40" borderId="19" xfId="0" applyNumberFormat="1" applyFont="1" applyFill="1" applyBorder="1" applyAlignment="1">
      <alignment/>
    </xf>
    <xf numFmtId="4" fontId="28" fillId="40" borderId="13" xfId="0" applyNumberFormat="1" applyFont="1" applyFill="1" applyBorder="1" applyAlignment="1">
      <alignment horizontal="right"/>
    </xf>
    <xf numFmtId="3" fontId="25" fillId="40" borderId="13" xfId="0" applyNumberFormat="1" applyFont="1" applyFill="1" applyBorder="1" applyAlignment="1">
      <alignment horizontal="right"/>
    </xf>
    <xf numFmtId="3" fontId="25" fillId="40" borderId="10" xfId="0" applyNumberFormat="1" applyFont="1" applyFill="1" applyBorder="1" applyAlignment="1">
      <alignment horizontal="right"/>
    </xf>
    <xf numFmtId="4" fontId="28" fillId="40" borderId="12" xfId="0" applyNumberFormat="1" applyFont="1" applyFill="1" applyBorder="1" applyAlignment="1">
      <alignment horizontal="right"/>
    </xf>
    <xf numFmtId="3" fontId="25" fillId="40" borderId="12" xfId="0" applyNumberFormat="1" applyFont="1" applyFill="1" applyBorder="1" applyAlignment="1">
      <alignment horizontal="right"/>
    </xf>
    <xf numFmtId="4" fontId="28" fillId="40" borderId="19" xfId="0" applyNumberFormat="1" applyFont="1" applyFill="1" applyBorder="1" applyAlignment="1">
      <alignment horizontal="right"/>
    </xf>
    <xf numFmtId="3" fontId="25" fillId="40" borderId="19" xfId="0" applyNumberFormat="1" applyFont="1" applyFill="1" applyBorder="1" applyAlignment="1">
      <alignment horizontal="right"/>
    </xf>
    <xf numFmtId="4" fontId="27" fillId="40" borderId="11" xfId="0" applyNumberFormat="1" applyFont="1" applyFill="1" applyBorder="1" applyAlignment="1">
      <alignment horizontal="right"/>
    </xf>
    <xf numFmtId="4" fontId="25" fillId="40" borderId="10" xfId="0" applyNumberFormat="1" applyFont="1" applyFill="1" applyBorder="1" applyAlignment="1">
      <alignment/>
    </xf>
    <xf numFmtId="4" fontId="28" fillId="40" borderId="23" xfId="0" applyNumberFormat="1" applyFont="1" applyFill="1" applyBorder="1" applyAlignment="1">
      <alignment horizontal="right"/>
    </xf>
    <xf numFmtId="4" fontId="28" fillId="40" borderId="14" xfId="0" applyNumberFormat="1" applyFont="1" applyFill="1" applyBorder="1" applyAlignment="1">
      <alignment horizontal="right"/>
    </xf>
    <xf numFmtId="3" fontId="27" fillId="40" borderId="11" xfId="0" applyNumberFormat="1" applyFont="1" applyFill="1" applyBorder="1" applyAlignment="1">
      <alignment/>
    </xf>
    <xf numFmtId="4" fontId="27" fillId="40" borderId="11" xfId="0" applyNumberFormat="1" applyFont="1" applyFill="1" applyBorder="1" applyAlignment="1">
      <alignment/>
    </xf>
    <xf numFmtId="4" fontId="112" fillId="40" borderId="12" xfId="0" applyNumberFormat="1" applyFont="1" applyFill="1" applyBorder="1" applyAlignment="1">
      <alignment horizontal="right"/>
    </xf>
    <xf numFmtId="4" fontId="30" fillId="40" borderId="12" xfId="0" applyNumberFormat="1" applyFont="1" applyFill="1" applyBorder="1" applyAlignment="1">
      <alignment horizontal="right"/>
    </xf>
    <xf numFmtId="4" fontId="51" fillId="40" borderId="12" xfId="0" applyNumberFormat="1" applyFont="1" applyFill="1" applyBorder="1" applyAlignment="1">
      <alignment horizontal="right"/>
    </xf>
    <xf numFmtId="4" fontId="27" fillId="40" borderId="12" xfId="0" applyNumberFormat="1" applyFont="1" applyFill="1" applyBorder="1" applyAlignment="1">
      <alignment horizontal="right"/>
    </xf>
    <xf numFmtId="3" fontId="25" fillId="40" borderId="15" xfId="0" applyNumberFormat="1" applyFont="1" applyFill="1" applyBorder="1" applyAlignment="1">
      <alignment/>
    </xf>
    <xf numFmtId="4" fontId="54" fillId="40" borderId="10" xfId="0" applyNumberFormat="1" applyFont="1" applyFill="1" applyBorder="1" applyAlignment="1">
      <alignment horizontal="right"/>
    </xf>
    <xf numFmtId="3" fontId="27" fillId="40" borderId="12" xfId="0" applyNumberFormat="1" applyFont="1" applyFill="1" applyBorder="1" applyAlignment="1">
      <alignment horizontal="right"/>
    </xf>
    <xf numFmtId="3" fontId="27" fillId="40" borderId="11" xfId="0" applyNumberFormat="1" applyFont="1" applyFill="1" applyBorder="1" applyAlignment="1">
      <alignment/>
    </xf>
    <xf numFmtId="4" fontId="112" fillId="40" borderId="16" xfId="0" applyNumberFormat="1" applyFont="1" applyFill="1" applyBorder="1" applyAlignment="1">
      <alignment/>
    </xf>
    <xf numFmtId="4" fontId="51" fillId="40" borderId="19" xfId="0" applyNumberFormat="1" applyFont="1" applyFill="1" applyBorder="1" applyAlignment="1">
      <alignment horizontal="right"/>
    </xf>
    <xf numFmtId="4" fontId="28" fillId="40" borderId="15" xfId="0" applyNumberFormat="1" applyFont="1" applyFill="1" applyBorder="1" applyAlignment="1">
      <alignment/>
    </xf>
    <xf numFmtId="3" fontId="25" fillId="40" borderId="15" xfId="0" applyNumberFormat="1" applyFont="1" applyFill="1" applyBorder="1" applyAlignment="1">
      <alignment/>
    </xf>
    <xf numFmtId="4" fontId="27" fillId="40" borderId="13" xfId="0" applyNumberFormat="1" applyFont="1" applyFill="1" applyBorder="1" applyAlignment="1">
      <alignment/>
    </xf>
    <xf numFmtId="3" fontId="30" fillId="40" borderId="13" xfId="0" applyNumberFormat="1" applyFont="1" applyFill="1" applyBorder="1" applyAlignment="1">
      <alignment/>
    </xf>
    <xf numFmtId="3" fontId="30" fillId="40" borderId="10" xfId="0" applyNumberFormat="1" applyFont="1" applyFill="1" applyBorder="1" applyAlignment="1">
      <alignment/>
    </xf>
    <xf numFmtId="3" fontId="30" fillId="40" borderId="11" xfId="0" applyNumberFormat="1" applyFont="1" applyFill="1" applyBorder="1" applyAlignment="1">
      <alignment/>
    </xf>
    <xf numFmtId="3" fontId="27" fillId="40" borderId="10" xfId="0" applyNumberFormat="1" applyFont="1" applyFill="1" applyBorder="1" applyAlignment="1">
      <alignment/>
    </xf>
    <xf numFmtId="3" fontId="30" fillId="40" borderId="11" xfId="0" applyNumberFormat="1" applyFont="1" applyFill="1" applyBorder="1" applyAlignment="1">
      <alignment/>
    </xf>
    <xf numFmtId="3" fontId="30" fillId="40" borderId="10" xfId="0" applyNumberFormat="1" applyFont="1" applyFill="1" applyBorder="1" applyAlignment="1">
      <alignment/>
    </xf>
    <xf numFmtId="3" fontId="30" fillId="40" borderId="11" xfId="0" applyNumberFormat="1" applyFont="1" applyFill="1" applyBorder="1" applyAlignment="1">
      <alignment horizontal="right"/>
    </xf>
    <xf numFmtId="3" fontId="27" fillId="40" borderId="10" xfId="0" applyNumberFormat="1" applyFont="1" applyFill="1" applyBorder="1" applyAlignment="1">
      <alignment horizontal="right"/>
    </xf>
    <xf numFmtId="0" fontId="27" fillId="40" borderId="10" xfId="0" applyFont="1" applyFill="1" applyBorder="1" applyAlignment="1">
      <alignment/>
    </xf>
    <xf numFmtId="3" fontId="0" fillId="40" borderId="14" xfId="0" applyNumberFormat="1" applyFont="1" applyFill="1" applyBorder="1" applyAlignment="1">
      <alignment/>
    </xf>
    <xf numFmtId="3" fontId="28" fillId="40" borderId="14" xfId="0" applyNumberFormat="1" applyFont="1" applyFill="1" applyBorder="1" applyAlignment="1">
      <alignment horizontal="right"/>
    </xf>
    <xf numFmtId="3" fontId="27" fillId="40" borderId="13" xfId="0" applyNumberFormat="1" applyFont="1" applyFill="1" applyBorder="1" applyAlignment="1">
      <alignment/>
    </xf>
    <xf numFmtId="3" fontId="27" fillId="40" borderId="21" xfId="0" applyNumberFormat="1" applyFont="1" applyFill="1" applyBorder="1" applyAlignment="1">
      <alignment/>
    </xf>
    <xf numFmtId="4" fontId="27" fillId="40" borderId="12" xfId="0" applyNumberFormat="1" applyFont="1" applyFill="1" applyBorder="1" applyAlignment="1">
      <alignment/>
    </xf>
    <xf numFmtId="3" fontId="28" fillId="40" borderId="15" xfId="0" applyNumberFormat="1" applyFont="1" applyFill="1" applyBorder="1" applyAlignment="1">
      <alignment horizontal="right"/>
    </xf>
    <xf numFmtId="3" fontId="28" fillId="40" borderId="15" xfId="0" applyNumberFormat="1" applyFont="1" applyFill="1" applyBorder="1" applyAlignment="1">
      <alignment/>
    </xf>
    <xf numFmtId="3" fontId="25" fillId="40" borderId="15" xfId="0" applyNumberFormat="1" applyFont="1" applyFill="1" applyBorder="1" applyAlignment="1">
      <alignment/>
    </xf>
    <xf numFmtId="3" fontId="27" fillId="40" borderId="11" xfId="0" applyNumberFormat="1" applyFont="1" applyFill="1" applyBorder="1" applyAlignment="1">
      <alignment/>
    </xf>
    <xf numFmtId="3" fontId="27" fillId="40" borderId="11" xfId="0" applyNumberFormat="1" applyFont="1" applyFill="1" applyBorder="1" applyAlignment="1">
      <alignment/>
    </xf>
    <xf numFmtId="3" fontId="27" fillId="40" borderId="10" xfId="0" applyNumberFormat="1" applyFont="1" applyFill="1" applyBorder="1" applyAlignment="1">
      <alignment/>
    </xf>
    <xf numFmtId="3" fontId="27" fillId="40" borderId="16" xfId="0" applyNumberFormat="1" applyFont="1" applyFill="1" applyBorder="1" applyAlignment="1">
      <alignment horizontal="right"/>
    </xf>
    <xf numFmtId="4" fontId="51" fillId="40" borderId="10" xfId="0" applyNumberFormat="1" applyFont="1" applyFill="1" applyBorder="1" applyAlignment="1">
      <alignment/>
    </xf>
    <xf numFmtId="4" fontId="28" fillId="40" borderId="14" xfId="0" applyNumberFormat="1" applyFont="1" applyFill="1" applyBorder="1" applyAlignment="1">
      <alignment/>
    </xf>
    <xf numFmtId="4" fontId="54" fillId="40" borderId="10" xfId="0" applyNumberFormat="1" applyFont="1" applyFill="1" applyBorder="1" applyAlignment="1">
      <alignment/>
    </xf>
    <xf numFmtId="4" fontId="51" fillId="40" borderId="10" xfId="0" applyNumberFormat="1" applyFont="1" applyFill="1" applyBorder="1" applyAlignment="1">
      <alignment horizontal="right"/>
    </xf>
    <xf numFmtId="2" fontId="28" fillId="40" borderId="12" xfId="0" applyNumberFormat="1" applyFont="1" applyFill="1" applyBorder="1" applyAlignment="1">
      <alignment horizontal="right"/>
    </xf>
    <xf numFmtId="3" fontId="51" fillId="40" borderId="12" xfId="0" applyNumberFormat="1" applyFont="1" applyFill="1" applyBorder="1" applyAlignment="1">
      <alignment horizontal="right"/>
    </xf>
    <xf numFmtId="3" fontId="27" fillId="40" borderId="10" xfId="0" applyNumberFormat="1" applyFont="1" applyFill="1" applyBorder="1" applyAlignment="1">
      <alignment/>
    </xf>
    <xf numFmtId="0" fontId="27" fillId="40" borderId="10" xfId="0" applyFont="1" applyFill="1" applyBorder="1" applyAlignment="1">
      <alignment horizontal="right"/>
    </xf>
    <xf numFmtId="4" fontId="54" fillId="40" borderId="12" xfId="0" applyNumberFormat="1" applyFont="1" applyFill="1" applyBorder="1" applyAlignment="1">
      <alignment horizontal="right"/>
    </xf>
    <xf numFmtId="4" fontId="55" fillId="40" borderId="10" xfId="0" applyNumberFormat="1" applyFont="1" applyFill="1" applyBorder="1" applyAlignment="1">
      <alignment horizontal="right"/>
    </xf>
    <xf numFmtId="4" fontId="18" fillId="40" borderId="10" xfId="0" applyNumberFormat="1" applyFont="1" applyFill="1" applyBorder="1" applyAlignment="1">
      <alignment horizontal="right"/>
    </xf>
    <xf numFmtId="3" fontId="18" fillId="40" borderId="10" xfId="0" applyNumberFormat="1" applyFont="1" applyFill="1" applyBorder="1" applyAlignment="1">
      <alignment horizontal="right"/>
    </xf>
    <xf numFmtId="4" fontId="25" fillId="40" borderId="15" xfId="0" applyNumberFormat="1" applyFont="1" applyFill="1" applyBorder="1" applyAlignment="1">
      <alignment/>
    </xf>
    <xf numFmtId="4" fontId="54" fillId="40" borderId="12" xfId="0" applyNumberFormat="1" applyFont="1" applyFill="1" applyBorder="1" applyAlignment="1">
      <alignment/>
    </xf>
    <xf numFmtId="4" fontId="30" fillId="40" borderId="12" xfId="0" applyNumberFormat="1" applyFont="1" applyFill="1" applyBorder="1" applyAlignment="1">
      <alignment/>
    </xf>
    <xf numFmtId="4" fontId="28" fillId="40" borderId="16" xfId="0" applyNumberFormat="1" applyFont="1" applyFill="1" applyBorder="1" applyAlignment="1">
      <alignment/>
    </xf>
    <xf numFmtId="3" fontId="30" fillId="40" borderId="16" xfId="0" applyNumberFormat="1" applyFont="1" applyFill="1" applyBorder="1" applyAlignment="1">
      <alignment/>
    </xf>
    <xf numFmtId="4" fontId="51" fillId="40" borderId="11" xfId="0" applyNumberFormat="1" applyFont="1" applyFill="1" applyBorder="1" applyAlignment="1">
      <alignment/>
    </xf>
    <xf numFmtId="1" fontId="30" fillId="40" borderId="11" xfId="0" applyNumberFormat="1" applyFont="1" applyFill="1" applyBorder="1" applyAlignment="1">
      <alignment/>
    </xf>
    <xf numFmtId="4" fontId="25" fillId="40" borderId="11" xfId="0" applyNumberFormat="1" applyFont="1" applyFill="1" applyBorder="1" applyAlignment="1">
      <alignment/>
    </xf>
    <xf numFmtId="4" fontId="28" fillId="40" borderId="11" xfId="0" applyNumberFormat="1" applyFont="1" applyFill="1" applyBorder="1" applyAlignment="1">
      <alignment/>
    </xf>
    <xf numFmtId="4" fontId="28" fillId="40" borderId="10" xfId="0" applyNumberFormat="1" applyFont="1" applyFill="1" applyBorder="1" applyAlignment="1">
      <alignment/>
    </xf>
    <xf numFmtId="1" fontId="30" fillId="40" borderId="10" xfId="0" applyNumberFormat="1" applyFont="1" applyFill="1" applyBorder="1" applyAlignment="1">
      <alignment/>
    </xf>
    <xf numFmtId="1" fontId="30" fillId="40" borderId="12" xfId="0" applyNumberFormat="1" applyFont="1" applyFill="1" applyBorder="1" applyAlignment="1">
      <alignment/>
    </xf>
    <xf numFmtId="2" fontId="30" fillId="40" borderId="12" xfId="0" applyNumberFormat="1" applyFont="1" applyFill="1" applyBorder="1" applyAlignment="1">
      <alignment/>
    </xf>
    <xf numFmtId="4" fontId="25" fillId="40" borderId="10" xfId="0" applyNumberFormat="1" applyFont="1" applyFill="1" applyBorder="1" applyAlignment="1">
      <alignment/>
    </xf>
    <xf numFmtId="4" fontId="28" fillId="40" borderId="12" xfId="0" applyNumberFormat="1" applyFont="1" applyFill="1" applyBorder="1" applyAlignment="1">
      <alignment/>
    </xf>
    <xf numFmtId="1" fontId="30" fillId="40" borderId="16" xfId="0" applyNumberFormat="1" applyFont="1" applyFill="1" applyBorder="1" applyAlignment="1">
      <alignment/>
    </xf>
    <xf numFmtId="4" fontId="51" fillId="40" borderId="10" xfId="0" applyNumberFormat="1" applyFont="1" applyFill="1" applyBorder="1" applyAlignment="1">
      <alignment/>
    </xf>
    <xf numFmtId="4" fontId="51" fillId="40" borderId="12" xfId="0" applyNumberFormat="1" applyFont="1" applyFill="1" applyBorder="1" applyAlignment="1">
      <alignment/>
    </xf>
    <xf numFmtId="3" fontId="30" fillId="40" borderId="12" xfId="0" applyNumberFormat="1" applyFont="1" applyFill="1" applyBorder="1" applyAlignment="1">
      <alignment/>
    </xf>
    <xf numFmtId="4" fontId="27" fillId="40" borderId="12" xfId="0" applyNumberFormat="1" applyFont="1" applyFill="1" applyBorder="1" applyAlignment="1">
      <alignment/>
    </xf>
    <xf numFmtId="4" fontId="113" fillId="40" borderId="12" xfId="0" applyNumberFormat="1" applyFont="1" applyFill="1" applyBorder="1" applyAlignment="1">
      <alignment/>
    </xf>
    <xf numFmtId="2" fontId="28" fillId="40" borderId="15" xfId="0" applyNumberFormat="1" applyFont="1" applyFill="1" applyBorder="1" applyAlignment="1">
      <alignment/>
    </xf>
    <xf numFmtId="2" fontId="27" fillId="40" borderId="12" xfId="0" applyNumberFormat="1" applyFont="1" applyFill="1" applyBorder="1" applyAlignment="1">
      <alignment/>
    </xf>
    <xf numFmtId="1" fontId="25" fillId="40" borderId="10" xfId="0" applyNumberFormat="1" applyFont="1" applyFill="1" applyBorder="1" applyAlignment="1">
      <alignment/>
    </xf>
    <xf numFmtId="3" fontId="25" fillId="40" borderId="10" xfId="0" applyNumberFormat="1" applyFont="1" applyFill="1" applyBorder="1" applyAlignment="1">
      <alignment/>
    </xf>
    <xf numFmtId="4" fontId="28" fillId="40" borderId="17" xfId="0" applyNumberFormat="1" applyFont="1" applyFill="1" applyBorder="1" applyAlignment="1">
      <alignment/>
    </xf>
    <xf numFmtId="2" fontId="27" fillId="40" borderId="25" xfId="0" applyNumberFormat="1" applyFont="1" applyFill="1" applyBorder="1" applyAlignment="1">
      <alignment/>
    </xf>
    <xf numFmtId="2" fontId="27" fillId="40" borderId="22" xfId="0" applyNumberFormat="1" applyFont="1" applyFill="1" applyBorder="1" applyAlignment="1">
      <alignment/>
    </xf>
    <xf numFmtId="4" fontId="27" fillId="40" borderId="19" xfId="0" applyNumberFormat="1" applyFont="1" applyFill="1" applyBorder="1" applyAlignment="1">
      <alignment/>
    </xf>
    <xf numFmtId="2" fontId="27" fillId="40" borderId="19" xfId="0" applyNumberFormat="1" applyFont="1" applyFill="1" applyBorder="1" applyAlignment="1">
      <alignment/>
    </xf>
    <xf numFmtId="4" fontId="25" fillId="40" borderId="17" xfId="0" applyNumberFormat="1" applyFont="1" applyFill="1" applyBorder="1" applyAlignment="1">
      <alignment/>
    </xf>
    <xf numFmtId="4" fontId="120" fillId="40" borderId="11" xfId="0" applyNumberFormat="1" applyFont="1" applyFill="1" applyBorder="1" applyAlignment="1">
      <alignment/>
    </xf>
    <xf numFmtId="4" fontId="27" fillId="40" borderId="24" xfId="0" applyNumberFormat="1" applyFont="1" applyFill="1" applyBorder="1" applyAlignment="1">
      <alignment/>
    </xf>
    <xf numFmtId="4" fontId="30" fillId="40" borderId="24" xfId="0" applyNumberFormat="1" applyFont="1" applyFill="1" applyBorder="1" applyAlignment="1">
      <alignment/>
    </xf>
    <xf numFmtId="4" fontId="30" fillId="40" borderId="21" xfId="0" applyNumberFormat="1" applyFont="1" applyFill="1" applyBorder="1" applyAlignment="1">
      <alignment/>
    </xf>
    <xf numFmtId="4" fontId="112" fillId="40" borderId="10" xfId="0" applyNumberFormat="1" applyFont="1" applyFill="1" applyBorder="1" applyAlignment="1">
      <alignment/>
    </xf>
    <xf numFmtId="4" fontId="27" fillId="40" borderId="10" xfId="0" applyNumberFormat="1" applyFont="1" applyFill="1" applyBorder="1" applyAlignment="1">
      <alignment/>
    </xf>
    <xf numFmtId="4" fontId="27" fillId="40" borderId="21" xfId="0" applyNumberFormat="1" applyFont="1" applyFill="1" applyBorder="1" applyAlignment="1">
      <alignment/>
    </xf>
    <xf numFmtId="4" fontId="27" fillId="40" borderId="22" xfId="0" applyNumberFormat="1" applyFont="1" applyFill="1" applyBorder="1" applyAlignment="1">
      <alignment/>
    </xf>
    <xf numFmtId="4" fontId="52" fillId="40" borderId="10" xfId="0" applyNumberFormat="1" applyFont="1" applyFill="1" applyBorder="1" applyAlignment="1">
      <alignment/>
    </xf>
    <xf numFmtId="4" fontId="29" fillId="40" borderId="10" xfId="0" applyNumberFormat="1" applyFont="1" applyFill="1" applyBorder="1" applyAlignment="1">
      <alignment/>
    </xf>
    <xf numFmtId="4" fontId="28" fillId="40" borderId="22" xfId="0" applyNumberFormat="1" applyFont="1" applyFill="1" applyBorder="1" applyAlignment="1">
      <alignment/>
    </xf>
    <xf numFmtId="4" fontId="28" fillId="40" borderId="22" xfId="0" applyNumberFormat="1" applyFont="1" applyFill="1" applyBorder="1" applyAlignment="1">
      <alignment horizontal="right"/>
    </xf>
    <xf numFmtId="4" fontId="27" fillId="40" borderId="23" xfId="0" applyNumberFormat="1" applyFont="1" applyFill="1" applyBorder="1" applyAlignment="1">
      <alignment horizontal="right"/>
    </xf>
    <xf numFmtId="4" fontId="27" fillId="40" borderId="25" xfId="0" applyNumberFormat="1" applyFont="1" applyFill="1" applyBorder="1" applyAlignment="1">
      <alignment horizontal="right"/>
    </xf>
    <xf numFmtId="4" fontId="27" fillId="40" borderId="21" xfId="0" applyNumberFormat="1" applyFont="1" applyFill="1" applyBorder="1" applyAlignment="1">
      <alignment/>
    </xf>
    <xf numFmtId="3" fontId="51" fillId="40" borderId="10" xfId="0" applyNumberFormat="1" applyFont="1" applyFill="1" applyBorder="1" applyAlignment="1">
      <alignment/>
    </xf>
    <xf numFmtId="0" fontId="1" fillId="41" borderId="13" xfId="0" applyFont="1" applyFill="1" applyBorder="1" applyAlignment="1">
      <alignment horizontal="center"/>
    </xf>
    <xf numFmtId="3" fontId="1" fillId="41" borderId="13" xfId="0" applyNumberFormat="1" applyFont="1" applyFill="1" applyBorder="1" applyAlignment="1">
      <alignment horizontal="center"/>
    </xf>
    <xf numFmtId="0" fontId="14" fillId="41" borderId="13" xfId="0" applyFont="1" applyFill="1" applyBorder="1" applyAlignment="1">
      <alignment horizontal="center"/>
    </xf>
    <xf numFmtId="0" fontId="14" fillId="41" borderId="11" xfId="0" applyFont="1" applyFill="1" applyBorder="1" applyAlignment="1">
      <alignment/>
    </xf>
    <xf numFmtId="0" fontId="21" fillId="41" borderId="12" xfId="0" applyFont="1" applyFill="1" applyBorder="1" applyAlignment="1">
      <alignment horizontal="center"/>
    </xf>
    <xf numFmtId="0" fontId="14" fillId="41" borderId="12" xfId="0" applyFont="1" applyFill="1" applyBorder="1" applyAlignment="1">
      <alignment horizontal="center"/>
    </xf>
    <xf numFmtId="3" fontId="1" fillId="41" borderId="12" xfId="0" applyNumberFormat="1" applyFont="1" applyFill="1" applyBorder="1" applyAlignment="1">
      <alignment horizontal="center"/>
    </xf>
    <xf numFmtId="0" fontId="14" fillId="41" borderId="22" xfId="0" applyFont="1" applyFill="1" applyBorder="1" applyAlignment="1">
      <alignment/>
    </xf>
    <xf numFmtId="0" fontId="21" fillId="41" borderId="16" xfId="0" applyFont="1" applyFill="1" applyBorder="1" applyAlignment="1">
      <alignment horizontal="center"/>
    </xf>
    <xf numFmtId="0" fontId="21" fillId="41" borderId="11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0" fontId="1" fillId="41" borderId="29" xfId="0" applyFont="1" applyFill="1" applyBorder="1" applyAlignment="1">
      <alignment horizontal="center"/>
    </xf>
    <xf numFmtId="3" fontId="51" fillId="38" borderId="10" xfId="0" applyNumberFormat="1" applyFont="1" applyFill="1" applyBorder="1" applyAlignment="1">
      <alignment horizontal="right"/>
    </xf>
    <xf numFmtId="3" fontId="110" fillId="38" borderId="10" xfId="0" applyNumberFormat="1" applyFont="1" applyFill="1" applyBorder="1" applyAlignment="1">
      <alignment horizontal="right"/>
    </xf>
    <xf numFmtId="3" fontId="51" fillId="40" borderId="10" xfId="0" applyNumberFormat="1" applyFont="1" applyFill="1" applyBorder="1" applyAlignment="1">
      <alignment horizontal="right"/>
    </xf>
    <xf numFmtId="3" fontId="37" fillId="32" borderId="10" xfId="0" applyNumberFormat="1" applyFont="1" applyFill="1" applyBorder="1" applyAlignment="1">
      <alignment horizontal="right"/>
    </xf>
    <xf numFmtId="3" fontId="56" fillId="38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4" fontId="51" fillId="38" borderId="14" xfId="0" applyNumberFormat="1" applyFont="1" applyFill="1" applyBorder="1" applyAlignment="1">
      <alignment horizontal="right"/>
    </xf>
    <xf numFmtId="4" fontId="51" fillId="40" borderId="14" xfId="0" applyNumberFormat="1" applyFont="1" applyFill="1" applyBorder="1" applyAlignment="1">
      <alignment horizontal="right"/>
    </xf>
    <xf numFmtId="2" fontId="25" fillId="40" borderId="14" xfId="0" applyNumberFormat="1" applyFont="1" applyFill="1" applyBorder="1" applyAlignment="1">
      <alignment horizontal="right"/>
    </xf>
    <xf numFmtId="3" fontId="25" fillId="40" borderId="14" xfId="0" applyNumberFormat="1" applyFont="1" applyFill="1" applyBorder="1" applyAlignment="1">
      <alignment horizontal="right"/>
    </xf>
    <xf numFmtId="3" fontId="25" fillId="0" borderId="14" xfId="0" applyNumberFormat="1" applyFont="1" applyFill="1" applyBorder="1" applyAlignment="1">
      <alignment horizontal="right"/>
    </xf>
    <xf numFmtId="3" fontId="38" fillId="37" borderId="30" xfId="0" applyNumberFormat="1" applyFont="1" applyFill="1" applyBorder="1" applyAlignment="1">
      <alignment horizontal="center"/>
    </xf>
    <xf numFmtId="3" fontId="39" fillId="37" borderId="30" xfId="0" applyNumberFormat="1" applyFont="1" applyFill="1" applyBorder="1" applyAlignment="1">
      <alignment horizontal="right"/>
    </xf>
    <xf numFmtId="3" fontId="25" fillId="39" borderId="14" xfId="0" applyNumberFormat="1" applyFont="1" applyFill="1" applyBorder="1" applyAlignment="1">
      <alignment/>
    </xf>
    <xf numFmtId="4" fontId="27" fillId="36" borderId="14" xfId="0" applyNumberFormat="1" applyFont="1" applyFill="1" applyBorder="1" applyAlignment="1">
      <alignment/>
    </xf>
    <xf numFmtId="4" fontId="28" fillId="38" borderId="15" xfId="0" applyNumberFormat="1" applyFont="1" applyFill="1" applyBorder="1" applyAlignment="1">
      <alignment horizontal="right"/>
    </xf>
    <xf numFmtId="4" fontId="27" fillId="38" borderId="16" xfId="0" applyNumberFormat="1" applyFont="1" applyFill="1" applyBorder="1" applyAlignment="1">
      <alignment horizontal="right"/>
    </xf>
    <xf numFmtId="4" fontId="27" fillId="38" borderId="10" xfId="0" applyNumberFormat="1" applyFont="1" applyFill="1" applyBorder="1" applyAlignment="1">
      <alignment horizontal="right"/>
    </xf>
    <xf numFmtId="4" fontId="25" fillId="38" borderId="15" xfId="0" applyNumberFormat="1" applyFont="1" applyFill="1" applyBorder="1" applyAlignment="1">
      <alignment horizontal="right"/>
    </xf>
    <xf numFmtId="4" fontId="44" fillId="38" borderId="10" xfId="0" applyNumberFormat="1" applyFont="1" applyFill="1" applyBorder="1" applyAlignment="1">
      <alignment/>
    </xf>
    <xf numFmtId="4" fontId="44" fillId="40" borderId="10" xfId="0" applyNumberFormat="1" applyFont="1" applyFill="1" applyBorder="1" applyAlignment="1">
      <alignment/>
    </xf>
    <xf numFmtId="4" fontId="121" fillId="38" borderId="10" xfId="0" applyNumberFormat="1" applyFont="1" applyFill="1" applyBorder="1" applyAlignment="1">
      <alignment/>
    </xf>
    <xf numFmtId="4" fontId="44" fillId="40" borderId="10" xfId="0" applyNumberFormat="1" applyFont="1" applyFill="1" applyBorder="1" applyAlignment="1">
      <alignment/>
    </xf>
    <xf numFmtId="0" fontId="28" fillId="42" borderId="19" xfId="0" applyFont="1" applyFill="1" applyBorder="1" applyAlignment="1">
      <alignment/>
    </xf>
    <xf numFmtId="4" fontId="113" fillId="42" borderId="10" xfId="0" applyNumberFormat="1" applyFont="1" applyFill="1" applyBorder="1" applyAlignment="1">
      <alignment/>
    </xf>
    <xf numFmtId="3" fontId="30" fillId="42" borderId="10" xfId="0" applyNumberFormat="1" applyFont="1" applyFill="1" applyBorder="1" applyAlignment="1">
      <alignment/>
    </xf>
    <xf numFmtId="3" fontId="27" fillId="38" borderId="12" xfId="0" applyNumberFormat="1" applyFont="1" applyFill="1" applyBorder="1" applyAlignment="1">
      <alignment horizontal="left"/>
    </xf>
    <xf numFmtId="3" fontId="27" fillId="38" borderId="12" xfId="0" applyNumberFormat="1" applyFont="1" applyFill="1" applyBorder="1" applyAlignment="1">
      <alignment horizontal="left"/>
    </xf>
    <xf numFmtId="4" fontId="112" fillId="40" borderId="10" xfId="0" applyNumberFormat="1" applyFont="1" applyFill="1" applyBorder="1" applyAlignment="1">
      <alignment horizontal="right"/>
    </xf>
    <xf numFmtId="4" fontId="25" fillId="40" borderId="20" xfId="0" applyNumberFormat="1" applyFont="1" applyFill="1" applyBorder="1" applyAlignment="1">
      <alignment/>
    </xf>
    <xf numFmtId="4" fontId="28" fillId="40" borderId="20" xfId="0" applyNumberFormat="1" applyFont="1" applyFill="1" applyBorder="1" applyAlignment="1">
      <alignment horizontal="right"/>
    </xf>
    <xf numFmtId="4" fontId="25" fillId="40" borderId="21" xfId="0" applyNumberFormat="1" applyFont="1" applyFill="1" applyBorder="1" applyAlignment="1">
      <alignment/>
    </xf>
    <xf numFmtId="4" fontId="28" fillId="40" borderId="21" xfId="0" applyNumberFormat="1" applyFont="1" applyFill="1" applyBorder="1" applyAlignment="1">
      <alignment horizontal="right"/>
    </xf>
    <xf numFmtId="4" fontId="1" fillId="36" borderId="15" xfId="0" applyNumberFormat="1" applyFont="1" applyFill="1" applyBorder="1" applyAlignment="1">
      <alignment horizontal="right"/>
    </xf>
    <xf numFmtId="3" fontId="0" fillId="32" borderId="12" xfId="0" applyNumberFormat="1" applyFill="1" applyBorder="1" applyAlignment="1">
      <alignment horizontal="right"/>
    </xf>
    <xf numFmtId="4" fontId="26" fillId="36" borderId="19" xfId="0" applyNumberFormat="1" applyFont="1" applyFill="1" applyBorder="1" applyAlignment="1">
      <alignment horizontal="right"/>
    </xf>
    <xf numFmtId="4" fontId="32" fillId="34" borderId="15" xfId="0" applyNumberFormat="1" applyFont="1" applyFill="1" applyBorder="1" applyAlignment="1">
      <alignment horizontal="right"/>
    </xf>
    <xf numFmtId="4" fontId="27" fillId="36" borderId="15" xfId="0" applyNumberFormat="1" applyFont="1" applyFill="1" applyBorder="1" applyAlignment="1">
      <alignment/>
    </xf>
    <xf numFmtId="4" fontId="112" fillId="38" borderId="11" xfId="0" applyNumberFormat="1" applyFont="1" applyFill="1" applyBorder="1" applyAlignment="1">
      <alignment horizontal="right"/>
    </xf>
    <xf numFmtId="4" fontId="112" fillId="38" borderId="10" xfId="0" applyNumberFormat="1" applyFont="1" applyFill="1" applyBorder="1" applyAlignment="1">
      <alignment horizontal="right"/>
    </xf>
    <xf numFmtId="0" fontId="28" fillId="38" borderId="0" xfId="0" applyFont="1" applyFill="1" applyBorder="1" applyAlignment="1">
      <alignment horizontal="left"/>
    </xf>
    <xf numFmtId="0" fontId="27" fillId="38" borderId="29" xfId="0" applyFont="1" applyFill="1" applyBorder="1" applyAlignment="1">
      <alignment/>
    </xf>
    <xf numFmtId="3" fontId="27" fillId="38" borderId="12" xfId="0" applyNumberFormat="1" applyFont="1" applyFill="1" applyBorder="1" applyAlignment="1">
      <alignment/>
    </xf>
    <xf numFmtId="3" fontId="0" fillId="38" borderId="12" xfId="0" applyNumberFormat="1" applyFill="1" applyBorder="1" applyAlignment="1">
      <alignment horizontal="center"/>
    </xf>
    <xf numFmtId="1" fontId="0" fillId="38" borderId="12" xfId="0" applyNumberFormat="1" applyFill="1" applyBorder="1" applyAlignment="1">
      <alignment horizontal="center"/>
    </xf>
    <xf numFmtId="0" fontId="5" fillId="38" borderId="16" xfId="0" applyFont="1" applyFill="1" applyBorder="1" applyAlignment="1">
      <alignment horizontal="right"/>
    </xf>
    <xf numFmtId="0" fontId="25" fillId="39" borderId="50" xfId="0" applyFont="1" applyFill="1" applyBorder="1" applyAlignment="1">
      <alignment horizontal="left"/>
    </xf>
    <xf numFmtId="0" fontId="30" fillId="39" borderId="26" xfId="0" applyFont="1" applyFill="1" applyBorder="1" applyAlignment="1">
      <alignment horizontal="left"/>
    </xf>
    <xf numFmtId="0" fontId="30" fillId="39" borderId="17" xfId="0" applyFont="1" applyFill="1" applyBorder="1" applyAlignment="1">
      <alignment horizontal="left"/>
    </xf>
    <xf numFmtId="3" fontId="28" fillId="39" borderId="15" xfId="0" applyNumberFormat="1" applyFont="1" applyFill="1" applyBorder="1" applyAlignment="1">
      <alignment horizontal="right"/>
    </xf>
    <xf numFmtId="3" fontId="25" fillId="39" borderId="15" xfId="0" applyNumberFormat="1" applyFont="1" applyFill="1" applyBorder="1" applyAlignment="1">
      <alignment horizontal="right"/>
    </xf>
    <xf numFmtId="3" fontId="25" fillId="39" borderId="47" xfId="0" applyNumberFormat="1" applyFont="1" applyFill="1" applyBorder="1" applyAlignment="1">
      <alignment horizontal="right"/>
    </xf>
    <xf numFmtId="0" fontId="5" fillId="39" borderId="10" xfId="0" applyFont="1" applyFill="1" applyBorder="1" applyAlignment="1">
      <alignment/>
    </xf>
    <xf numFmtId="0" fontId="24" fillId="39" borderId="1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0" fontId="24" fillId="39" borderId="12" xfId="0" applyFont="1" applyFill="1" applyBorder="1" applyAlignment="1">
      <alignment/>
    </xf>
    <xf numFmtId="3" fontId="25" fillId="39" borderId="10" xfId="0" applyNumberFormat="1" applyFont="1" applyFill="1" applyBorder="1" applyAlignment="1">
      <alignment/>
    </xf>
    <xf numFmtId="4" fontId="30" fillId="39" borderId="10" xfId="0" applyNumberFormat="1" applyFont="1" applyFill="1" applyBorder="1" applyAlignment="1">
      <alignment/>
    </xf>
    <xf numFmtId="3" fontId="30" fillId="38" borderId="10" xfId="0" applyNumberFormat="1" applyFont="1" applyFill="1" applyBorder="1" applyAlignment="1">
      <alignment/>
    </xf>
    <xf numFmtId="4" fontId="122" fillId="38" borderId="13" xfId="0" applyNumberFormat="1" applyFont="1" applyFill="1" applyBorder="1" applyAlignment="1">
      <alignment/>
    </xf>
    <xf numFmtId="4" fontId="122" fillId="38" borderId="10" xfId="0" applyNumberFormat="1" applyFont="1" applyFill="1" applyBorder="1" applyAlignment="1">
      <alignment/>
    </xf>
    <xf numFmtId="4" fontId="122" fillId="38" borderId="12" xfId="0" applyNumberFormat="1" applyFont="1" applyFill="1" applyBorder="1" applyAlignment="1">
      <alignment/>
    </xf>
    <xf numFmtId="4" fontId="123" fillId="38" borderId="10" xfId="0" applyNumberFormat="1" applyFont="1" applyFill="1" applyBorder="1" applyAlignment="1">
      <alignment horizontal="right"/>
    </xf>
    <xf numFmtId="4" fontId="123" fillId="38" borderId="10" xfId="0" applyNumberFormat="1" applyFont="1" applyFill="1" applyBorder="1" applyAlignment="1">
      <alignment/>
    </xf>
    <xf numFmtId="2" fontId="123" fillId="38" borderId="10" xfId="0" applyNumberFormat="1" applyFont="1" applyFill="1" applyBorder="1" applyAlignment="1">
      <alignment/>
    </xf>
    <xf numFmtId="3" fontId="123" fillId="38" borderId="10" xfId="0" applyNumberFormat="1" applyFont="1" applyFill="1" applyBorder="1" applyAlignment="1">
      <alignment/>
    </xf>
    <xf numFmtId="4" fontId="123" fillId="38" borderId="11" xfId="0" applyNumberFormat="1" applyFont="1" applyFill="1" applyBorder="1" applyAlignment="1">
      <alignment/>
    </xf>
    <xf numFmtId="4" fontId="123" fillId="38" borderId="12" xfId="0" applyNumberFormat="1" applyFont="1" applyFill="1" applyBorder="1" applyAlignment="1">
      <alignment/>
    </xf>
    <xf numFmtId="4" fontId="124" fillId="38" borderId="10" xfId="0" applyNumberFormat="1" applyFont="1" applyFill="1" applyBorder="1" applyAlignment="1">
      <alignment/>
    </xf>
    <xf numFmtId="4" fontId="123" fillId="38" borderId="23" xfId="0" applyNumberFormat="1" applyFont="1" applyFill="1" applyBorder="1" applyAlignment="1">
      <alignment/>
    </xf>
    <xf numFmtId="4" fontId="123" fillId="38" borderId="19" xfId="0" applyNumberFormat="1" applyFont="1" applyFill="1" applyBorder="1" applyAlignment="1">
      <alignment/>
    </xf>
    <xf numFmtId="4" fontId="122" fillId="38" borderId="12" xfId="0" applyNumberFormat="1" applyFont="1" applyFill="1" applyBorder="1" applyAlignment="1">
      <alignment/>
    </xf>
    <xf numFmtId="4" fontId="122" fillId="38" borderId="11" xfId="0" applyNumberFormat="1" applyFont="1" applyFill="1" applyBorder="1" applyAlignment="1">
      <alignment/>
    </xf>
    <xf numFmtId="4" fontId="122" fillId="38" borderId="10" xfId="0" applyNumberFormat="1" applyFont="1" applyFill="1" applyBorder="1" applyAlignment="1">
      <alignment/>
    </xf>
    <xf numFmtId="4" fontId="123" fillId="38" borderId="11" xfId="0" applyNumberFormat="1" applyFont="1" applyFill="1" applyBorder="1" applyAlignment="1">
      <alignment horizontal="right"/>
    </xf>
    <xf numFmtId="4" fontId="123" fillId="38" borderId="12" xfId="0" applyNumberFormat="1" applyFont="1" applyFill="1" applyBorder="1" applyAlignment="1">
      <alignment horizontal="right"/>
    </xf>
    <xf numFmtId="4" fontId="125" fillId="38" borderId="10" xfId="0" applyNumberFormat="1" applyFont="1" applyFill="1" applyBorder="1" applyAlignment="1">
      <alignment horizontal="right"/>
    </xf>
    <xf numFmtId="4" fontId="122" fillId="38" borderId="10" xfId="0" applyNumberFormat="1" applyFont="1" applyFill="1" applyBorder="1" applyAlignment="1">
      <alignment horizontal="right"/>
    </xf>
    <xf numFmtId="4" fontId="123" fillId="38" borderId="10" xfId="0" applyNumberFormat="1" applyFont="1" applyFill="1" applyBorder="1" applyAlignment="1">
      <alignment horizontal="right"/>
    </xf>
    <xf numFmtId="4" fontId="123" fillId="38" borderId="13" xfId="0" applyNumberFormat="1" applyFont="1" applyFill="1" applyBorder="1" applyAlignment="1">
      <alignment/>
    </xf>
    <xf numFmtId="3" fontId="122" fillId="38" borderId="19" xfId="0" applyNumberFormat="1" applyFont="1" applyFill="1" applyBorder="1" applyAlignment="1">
      <alignment horizontal="right"/>
    </xf>
    <xf numFmtId="4" fontId="122" fillId="38" borderId="15" xfId="0" applyNumberFormat="1" applyFont="1" applyFill="1" applyBorder="1" applyAlignment="1">
      <alignment horizontal="right"/>
    </xf>
    <xf numFmtId="4" fontId="123" fillId="38" borderId="12" xfId="0" applyNumberFormat="1" applyFont="1" applyFill="1" applyBorder="1" applyAlignment="1">
      <alignment horizontal="right"/>
    </xf>
    <xf numFmtId="4" fontId="122" fillId="38" borderId="12" xfId="0" applyNumberFormat="1" applyFont="1" applyFill="1" applyBorder="1" applyAlignment="1">
      <alignment horizontal="right"/>
    </xf>
    <xf numFmtId="4" fontId="122" fillId="38" borderId="16" xfId="0" applyNumberFormat="1" applyFont="1" applyFill="1" applyBorder="1" applyAlignment="1">
      <alignment/>
    </xf>
    <xf numFmtId="4" fontId="123" fillId="38" borderId="11" xfId="0" applyNumberFormat="1" applyFont="1" applyFill="1" applyBorder="1" applyAlignment="1">
      <alignment/>
    </xf>
    <xf numFmtId="4" fontId="122" fillId="38" borderId="11" xfId="0" applyNumberFormat="1" applyFont="1" applyFill="1" applyBorder="1" applyAlignment="1">
      <alignment horizontal="right"/>
    </xf>
    <xf numFmtId="4" fontId="122" fillId="38" borderId="19" xfId="0" applyNumberFormat="1" applyFont="1" applyFill="1" applyBorder="1" applyAlignment="1">
      <alignment/>
    </xf>
    <xf numFmtId="4" fontId="123" fillId="34" borderId="15" xfId="0" applyNumberFormat="1" applyFont="1" applyFill="1" applyBorder="1" applyAlignment="1">
      <alignment/>
    </xf>
    <xf numFmtId="4" fontId="123" fillId="38" borderId="19" xfId="0" applyNumberFormat="1" applyFont="1" applyFill="1" applyBorder="1" applyAlignment="1">
      <alignment/>
    </xf>
    <xf numFmtId="0" fontId="122" fillId="38" borderId="10" xfId="0" applyFont="1" applyFill="1" applyBorder="1" applyAlignment="1">
      <alignment horizontal="right"/>
    </xf>
    <xf numFmtId="4" fontId="123" fillId="38" borderId="13" xfId="0" applyNumberFormat="1" applyFont="1" applyFill="1" applyBorder="1" applyAlignment="1">
      <alignment horizontal="right"/>
    </xf>
    <xf numFmtId="4" fontId="123" fillId="0" borderId="11" xfId="0" applyNumberFormat="1" applyFont="1" applyFill="1" applyBorder="1" applyAlignment="1">
      <alignment/>
    </xf>
    <xf numFmtId="4" fontId="113" fillId="38" borderId="10" xfId="0" applyNumberFormat="1" applyFont="1" applyFill="1" applyBorder="1" applyAlignment="1">
      <alignment/>
    </xf>
    <xf numFmtId="4" fontId="126" fillId="38" borderId="10" xfId="0" applyNumberFormat="1" applyFont="1" applyFill="1" applyBorder="1" applyAlignment="1">
      <alignment horizontal="right"/>
    </xf>
    <xf numFmtId="188" fontId="113" fillId="38" borderId="10" xfId="0" applyNumberFormat="1" applyFont="1" applyFill="1" applyBorder="1" applyAlignment="1">
      <alignment/>
    </xf>
    <xf numFmtId="4" fontId="113" fillId="38" borderId="16" xfId="0" applyNumberFormat="1" applyFont="1" applyFill="1" applyBorder="1" applyAlignment="1">
      <alignment/>
    </xf>
    <xf numFmtId="49" fontId="5" fillId="38" borderId="12" xfId="0" applyNumberFormat="1" applyFont="1" applyFill="1" applyBorder="1" applyAlignment="1">
      <alignment/>
    </xf>
    <xf numFmtId="4" fontId="113" fillId="32" borderId="10" xfId="0" applyNumberFormat="1" applyFont="1" applyFill="1" applyBorder="1" applyAlignment="1">
      <alignment/>
    </xf>
    <xf numFmtId="4" fontId="112" fillId="38" borderId="16" xfId="0" applyNumberFormat="1" applyFont="1" applyFill="1" applyBorder="1" applyAlignment="1">
      <alignment horizontal="right"/>
    </xf>
    <xf numFmtId="4" fontId="113" fillId="38" borderId="10" xfId="0" applyNumberFormat="1" applyFont="1" applyFill="1" applyBorder="1" applyAlignment="1">
      <alignment horizontal="right"/>
    </xf>
    <xf numFmtId="4" fontId="112" fillId="38" borderId="13" xfId="0" applyNumberFormat="1" applyFont="1" applyFill="1" applyBorder="1" applyAlignment="1">
      <alignment/>
    </xf>
    <xf numFmtId="4" fontId="112" fillId="38" borderId="10" xfId="0" applyNumberFormat="1" applyFont="1" applyFill="1" applyBorder="1" applyAlignment="1">
      <alignment/>
    </xf>
    <xf numFmtId="4" fontId="118" fillId="38" borderId="14" xfId="0" applyNumberFormat="1" applyFont="1" applyFill="1" applyBorder="1" applyAlignment="1">
      <alignment/>
    </xf>
    <xf numFmtId="4" fontId="112" fillId="34" borderId="14" xfId="0" applyNumberFormat="1" applyFont="1" applyFill="1" applyBorder="1" applyAlignment="1">
      <alignment/>
    </xf>
    <xf numFmtId="4" fontId="25" fillId="34" borderId="14" xfId="0" applyNumberFormat="1" applyFont="1" applyFill="1" applyBorder="1" applyAlignment="1">
      <alignment/>
    </xf>
    <xf numFmtId="4" fontId="25" fillId="38" borderId="23" xfId="0" applyNumberFormat="1" applyFont="1" applyFill="1" applyBorder="1" applyAlignment="1">
      <alignment/>
    </xf>
    <xf numFmtId="4" fontId="27" fillId="38" borderId="13" xfId="0" applyNumberFormat="1" applyFont="1" applyFill="1" applyBorder="1" applyAlignment="1">
      <alignment/>
    </xf>
    <xf numFmtId="4" fontId="27" fillId="38" borderId="10" xfId="0" applyNumberFormat="1" applyFont="1" applyFill="1" applyBorder="1" applyAlignment="1">
      <alignment/>
    </xf>
    <xf numFmtId="4" fontId="21" fillId="38" borderId="19" xfId="0" applyNumberFormat="1" applyFont="1" applyFill="1" applyBorder="1" applyAlignment="1">
      <alignment/>
    </xf>
    <xf numFmtId="4" fontId="127" fillId="38" borderId="11" xfId="0" applyNumberFormat="1" applyFont="1" applyFill="1" applyBorder="1" applyAlignment="1">
      <alignment/>
    </xf>
    <xf numFmtId="4" fontId="127" fillId="38" borderId="12" xfId="0" applyNumberFormat="1" applyFont="1" applyFill="1" applyBorder="1" applyAlignment="1">
      <alignment/>
    </xf>
    <xf numFmtId="4" fontId="128" fillId="38" borderId="23" xfId="0" applyNumberFormat="1" applyFont="1" applyFill="1" applyBorder="1" applyAlignment="1">
      <alignment/>
    </xf>
    <xf numFmtId="4" fontId="128" fillId="38" borderId="12" xfId="0" applyNumberFormat="1" applyFont="1" applyFill="1" applyBorder="1" applyAlignment="1">
      <alignment/>
    </xf>
    <xf numFmtId="4" fontId="128" fillId="38" borderId="11" xfId="0" applyNumberFormat="1" applyFont="1" applyFill="1" applyBorder="1" applyAlignment="1">
      <alignment/>
    </xf>
    <xf numFmtId="4" fontId="126" fillId="38" borderId="10" xfId="0" applyNumberFormat="1" applyFont="1" applyFill="1" applyBorder="1" applyAlignment="1">
      <alignment/>
    </xf>
    <xf numFmtId="0" fontId="27" fillId="38" borderId="10" xfId="0" applyFont="1" applyFill="1" applyBorder="1" applyAlignment="1">
      <alignment/>
    </xf>
    <xf numFmtId="4" fontId="129" fillId="38" borderId="10" xfId="0" applyNumberFormat="1" applyFont="1" applyFill="1" applyBorder="1" applyAlignment="1">
      <alignment/>
    </xf>
    <xf numFmtId="4" fontId="129" fillId="38" borderId="10" xfId="0" applyNumberFormat="1" applyFont="1" applyFill="1" applyBorder="1" applyAlignment="1">
      <alignment horizontal="right"/>
    </xf>
    <xf numFmtId="4" fontId="129" fillId="38" borderId="12" xfId="0" applyNumberFormat="1" applyFont="1" applyFill="1" applyBorder="1" applyAlignment="1">
      <alignment horizontal="right"/>
    </xf>
    <xf numFmtId="4" fontId="129" fillId="38" borderId="11" xfId="0" applyNumberFormat="1" applyFont="1" applyFill="1" applyBorder="1" applyAlignment="1">
      <alignment horizontal="right"/>
    </xf>
    <xf numFmtId="4" fontId="129" fillId="38" borderId="12" xfId="0" applyNumberFormat="1" applyFont="1" applyFill="1" applyBorder="1" applyAlignment="1">
      <alignment/>
    </xf>
    <xf numFmtId="4" fontId="129" fillId="38" borderId="10" xfId="0" applyNumberFormat="1" applyFont="1" applyFill="1" applyBorder="1" applyAlignment="1">
      <alignment/>
    </xf>
    <xf numFmtId="4" fontId="130" fillId="38" borderId="10" xfId="0" applyNumberFormat="1" applyFont="1" applyFill="1" applyBorder="1" applyAlignment="1">
      <alignment horizontal="right"/>
    </xf>
    <xf numFmtId="4" fontId="131" fillId="38" borderId="10" xfId="0" applyNumberFormat="1" applyFont="1" applyFill="1" applyBorder="1" applyAlignment="1">
      <alignment horizontal="right"/>
    </xf>
    <xf numFmtId="4" fontId="131" fillId="38" borderId="10" xfId="0" applyNumberFormat="1" applyFont="1" applyFill="1" applyBorder="1" applyAlignment="1">
      <alignment/>
    </xf>
    <xf numFmtId="4" fontId="129" fillId="38" borderId="10" xfId="0" applyNumberFormat="1" applyFont="1" applyFill="1" applyBorder="1" applyAlignment="1">
      <alignment horizontal="right"/>
    </xf>
    <xf numFmtId="4" fontId="129" fillId="38" borderId="14" xfId="0" applyNumberFormat="1" applyFont="1" applyFill="1" applyBorder="1" applyAlignment="1">
      <alignment/>
    </xf>
    <xf numFmtId="4" fontId="129" fillId="38" borderId="16" xfId="0" applyNumberFormat="1" applyFont="1" applyFill="1" applyBorder="1" applyAlignment="1">
      <alignment/>
    </xf>
    <xf numFmtId="4" fontId="131" fillId="38" borderId="12" xfId="0" applyNumberFormat="1" applyFont="1" applyFill="1" applyBorder="1" applyAlignment="1">
      <alignment horizontal="right"/>
    </xf>
    <xf numFmtId="4" fontId="131" fillId="38" borderId="19" xfId="0" applyNumberFormat="1" applyFont="1" applyFill="1" applyBorder="1" applyAlignment="1">
      <alignment horizontal="right"/>
    </xf>
    <xf numFmtId="4" fontId="129" fillId="38" borderId="11" xfId="0" applyNumberFormat="1" applyFont="1" applyFill="1" applyBorder="1" applyAlignment="1">
      <alignment/>
    </xf>
    <xf numFmtId="4" fontId="129" fillId="38" borderId="19" xfId="0" applyNumberFormat="1" applyFont="1" applyFill="1" applyBorder="1" applyAlignment="1">
      <alignment/>
    </xf>
    <xf numFmtId="4" fontId="132" fillId="0" borderId="11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49" fontId="5" fillId="32" borderId="23" xfId="0" applyNumberFormat="1" applyFont="1" applyFill="1" applyBorder="1" applyAlignment="1">
      <alignment/>
    </xf>
    <xf numFmtId="0" fontId="28" fillId="32" borderId="23" xfId="0" applyFont="1" applyFill="1" applyBorder="1" applyAlignment="1">
      <alignment/>
    </xf>
    <xf numFmtId="3" fontId="28" fillId="32" borderId="23" xfId="0" applyNumberFormat="1" applyFont="1" applyFill="1" applyBorder="1" applyAlignment="1">
      <alignment horizontal="right"/>
    </xf>
    <xf numFmtId="0" fontId="5" fillId="32" borderId="42" xfId="0" applyFont="1" applyFill="1" applyBorder="1" applyAlignment="1">
      <alignment/>
    </xf>
    <xf numFmtId="4" fontId="29" fillId="36" borderId="10" xfId="0" applyNumberFormat="1" applyFont="1" applyFill="1" applyBorder="1" applyAlignment="1">
      <alignment/>
    </xf>
    <xf numFmtId="4" fontId="26" fillId="36" borderId="10" xfId="0" applyNumberFormat="1" applyFont="1" applyFill="1" applyBorder="1" applyAlignment="1">
      <alignment/>
    </xf>
    <xf numFmtId="4" fontId="25" fillId="36" borderId="14" xfId="0" applyNumberFormat="1" applyFont="1" applyFill="1" applyBorder="1" applyAlignment="1">
      <alignment/>
    </xf>
    <xf numFmtId="4" fontId="28" fillId="36" borderId="14" xfId="0" applyNumberFormat="1" applyFont="1" applyFill="1" applyBorder="1" applyAlignment="1">
      <alignment/>
    </xf>
    <xf numFmtId="4" fontId="27" fillId="38" borderId="11" xfId="0" applyNumberFormat="1" applyFont="1" applyFill="1" applyBorder="1" applyAlignment="1">
      <alignment/>
    </xf>
    <xf numFmtId="3" fontId="27" fillId="38" borderId="19" xfId="0" applyNumberFormat="1" applyFont="1" applyFill="1" applyBorder="1" applyAlignment="1">
      <alignment horizontal="right"/>
    </xf>
    <xf numFmtId="0" fontId="21" fillId="0" borderId="43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right"/>
    </xf>
    <xf numFmtId="4" fontId="27" fillId="34" borderId="14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1" fillId="32" borderId="12" xfId="0" applyFont="1" applyFill="1" applyBorder="1" applyAlignment="1">
      <alignment/>
    </xf>
    <xf numFmtId="3" fontId="1" fillId="32" borderId="12" xfId="0" applyNumberFormat="1" applyFont="1" applyFill="1" applyBorder="1" applyAlignment="1">
      <alignment horizontal="right"/>
    </xf>
    <xf numFmtId="181" fontId="27" fillId="32" borderId="12" xfId="0" applyNumberFormat="1" applyFont="1" applyFill="1" applyBorder="1" applyAlignment="1">
      <alignment/>
    </xf>
    <xf numFmtId="3" fontId="7" fillId="32" borderId="12" xfId="0" applyNumberFormat="1" applyFont="1" applyFill="1" applyBorder="1" applyAlignment="1">
      <alignment/>
    </xf>
    <xf numFmtId="4" fontId="112" fillId="40" borderId="12" xfId="0" applyNumberFormat="1" applyFont="1" applyFill="1" applyBorder="1" applyAlignment="1">
      <alignment/>
    </xf>
    <xf numFmtId="4" fontId="6" fillId="36" borderId="14" xfId="0" applyNumberFormat="1" applyFont="1" applyFill="1" applyBorder="1" applyAlignment="1">
      <alignment/>
    </xf>
    <xf numFmtId="4" fontId="25" fillId="35" borderId="15" xfId="0" applyNumberFormat="1" applyFont="1" applyFill="1" applyBorder="1" applyAlignment="1">
      <alignment/>
    </xf>
    <xf numFmtId="4" fontId="25" fillId="40" borderId="15" xfId="0" applyNumberFormat="1" applyFont="1" applyFill="1" applyBorder="1" applyAlignment="1">
      <alignment/>
    </xf>
    <xf numFmtId="4" fontId="0" fillId="40" borderId="0" xfId="0" applyNumberFormat="1" applyFill="1" applyAlignment="1">
      <alignment/>
    </xf>
    <xf numFmtId="3" fontId="112" fillId="40" borderId="10" xfId="0" applyNumberFormat="1" applyFont="1" applyFill="1" applyBorder="1" applyAlignment="1">
      <alignment horizontal="right"/>
    </xf>
    <xf numFmtId="4" fontId="30" fillId="40" borderId="10" xfId="0" applyNumberFormat="1" applyFont="1" applyFill="1" applyBorder="1" applyAlignment="1">
      <alignment horizontal="right"/>
    </xf>
    <xf numFmtId="3" fontId="30" fillId="40" borderId="10" xfId="0" applyNumberFormat="1" applyFont="1" applyFill="1" applyBorder="1" applyAlignment="1">
      <alignment horizontal="right"/>
    </xf>
    <xf numFmtId="3" fontId="6" fillId="40" borderId="12" xfId="0" applyNumberFormat="1" applyFont="1" applyFill="1" applyBorder="1" applyAlignment="1">
      <alignment horizontal="right"/>
    </xf>
    <xf numFmtId="3" fontId="28" fillId="40" borderId="13" xfId="0" applyNumberFormat="1" applyFont="1" applyFill="1" applyBorder="1" applyAlignment="1">
      <alignment horizontal="right"/>
    </xf>
    <xf numFmtId="3" fontId="28" fillId="40" borderId="10" xfId="0" applyNumberFormat="1" applyFont="1" applyFill="1" applyBorder="1" applyAlignment="1">
      <alignment/>
    </xf>
    <xf numFmtId="3" fontId="28" fillId="40" borderId="12" xfId="0" applyNumberFormat="1" applyFont="1" applyFill="1" applyBorder="1" applyAlignment="1">
      <alignment/>
    </xf>
    <xf numFmtId="4" fontId="28" fillId="40" borderId="14" xfId="0" applyNumberFormat="1" applyFont="1" applyFill="1" applyBorder="1" applyAlignment="1">
      <alignment/>
    </xf>
    <xf numFmtId="3" fontId="27" fillId="40" borderId="14" xfId="0" applyNumberFormat="1" applyFont="1" applyFill="1" applyBorder="1" applyAlignment="1">
      <alignment/>
    </xf>
    <xf numFmtId="3" fontId="0" fillId="40" borderId="14" xfId="0" applyNumberFormat="1" applyFill="1" applyBorder="1" applyAlignment="1">
      <alignment horizontal="center"/>
    </xf>
    <xf numFmtId="3" fontId="27" fillId="40" borderId="12" xfId="0" applyNumberFormat="1" applyFont="1" applyFill="1" applyBorder="1" applyAlignment="1">
      <alignment/>
    </xf>
    <xf numFmtId="3" fontId="0" fillId="40" borderId="12" xfId="0" applyNumberFormat="1" applyFill="1" applyBorder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3" fontId="0" fillId="40" borderId="11" xfId="0" applyNumberFormat="1" applyFont="1" applyFill="1" applyBorder="1" applyAlignment="1">
      <alignment horizontal="center"/>
    </xf>
    <xf numFmtId="3" fontId="0" fillId="40" borderId="11" xfId="0" applyNumberFormat="1" applyFill="1" applyBorder="1" applyAlignment="1">
      <alignment horizontal="center"/>
    </xf>
    <xf numFmtId="3" fontId="30" fillId="40" borderId="13" xfId="0" applyNumberFormat="1" applyFont="1" applyFill="1" applyBorder="1" applyAlignment="1">
      <alignment horizontal="right"/>
    </xf>
    <xf numFmtId="3" fontId="30" fillId="40" borderId="11" xfId="0" applyNumberFormat="1" applyFont="1" applyFill="1" applyBorder="1" applyAlignment="1">
      <alignment/>
    </xf>
    <xf numFmtId="3" fontId="30" fillId="40" borderId="16" xfId="0" applyNumberFormat="1" applyFont="1" applyFill="1" applyBorder="1" applyAlignment="1">
      <alignment/>
    </xf>
    <xf numFmtId="3" fontId="6" fillId="40" borderId="11" xfId="0" applyNumberFormat="1" applyFont="1" applyFill="1" applyBorder="1" applyAlignment="1">
      <alignment/>
    </xf>
    <xf numFmtId="3" fontId="6" fillId="40" borderId="12" xfId="0" applyNumberFormat="1" applyFont="1" applyFill="1" applyBorder="1" applyAlignment="1">
      <alignment horizontal="right"/>
    </xf>
    <xf numFmtId="3" fontId="6" fillId="40" borderId="12" xfId="0" applyNumberFormat="1" applyFont="1" applyFill="1" applyBorder="1" applyAlignment="1">
      <alignment/>
    </xf>
    <xf numFmtId="4" fontId="110" fillId="38" borderId="10" xfId="0" applyNumberFormat="1" applyFont="1" applyFill="1" applyBorder="1" applyAlignment="1">
      <alignment horizontal="right"/>
    </xf>
    <xf numFmtId="4" fontId="51" fillId="38" borderId="11" xfId="0" applyNumberFormat="1" applyFont="1" applyFill="1" applyBorder="1" applyAlignment="1">
      <alignment horizontal="right"/>
    </xf>
    <xf numFmtId="4" fontId="51" fillId="40" borderId="11" xfId="0" applyNumberFormat="1" applyFont="1" applyFill="1" applyBorder="1" applyAlignment="1">
      <alignment horizontal="right"/>
    </xf>
    <xf numFmtId="4" fontId="110" fillId="38" borderId="11" xfId="0" applyNumberFormat="1" applyFont="1" applyFill="1" applyBorder="1" applyAlignment="1">
      <alignment horizontal="right"/>
    </xf>
    <xf numFmtId="3" fontId="37" fillId="32" borderId="11" xfId="0" applyNumberFormat="1" applyFont="1" applyFill="1" applyBorder="1" applyAlignment="1">
      <alignment horizontal="right"/>
    </xf>
    <xf numFmtId="49" fontId="27" fillId="32" borderId="10" xfId="0" applyNumberFormat="1" applyFont="1" applyFill="1" applyBorder="1" applyAlignment="1">
      <alignment/>
    </xf>
    <xf numFmtId="4" fontId="129" fillId="38" borderId="12" xfId="0" applyNumberFormat="1" applyFont="1" applyFill="1" applyBorder="1" applyAlignment="1">
      <alignment/>
    </xf>
    <xf numFmtId="4" fontId="131" fillId="38" borderId="12" xfId="0" applyNumberFormat="1" applyFont="1" applyFill="1" applyBorder="1" applyAlignment="1">
      <alignment/>
    </xf>
    <xf numFmtId="4" fontId="25" fillId="38" borderId="15" xfId="0" applyNumberFormat="1" applyFont="1" applyFill="1" applyBorder="1" applyAlignment="1">
      <alignment/>
    </xf>
    <xf numFmtId="3" fontId="30" fillId="38" borderId="11" xfId="0" applyNumberFormat="1" applyFont="1" applyFill="1" applyBorder="1" applyAlignment="1">
      <alignment horizontal="right"/>
    </xf>
    <xf numFmtId="3" fontId="6" fillId="38" borderId="12" xfId="0" applyNumberFormat="1" applyFont="1" applyFill="1" applyBorder="1" applyAlignment="1">
      <alignment horizontal="right"/>
    </xf>
    <xf numFmtId="3" fontId="28" fillId="38" borderId="13" xfId="0" applyNumberFormat="1" applyFont="1" applyFill="1" applyBorder="1" applyAlignment="1">
      <alignment horizontal="right"/>
    </xf>
    <xf numFmtId="3" fontId="28" fillId="38" borderId="11" xfId="0" applyNumberFormat="1" applyFont="1" applyFill="1" applyBorder="1" applyAlignment="1">
      <alignment/>
    </xf>
    <xf numFmtId="3" fontId="28" fillId="38" borderId="10" xfId="0" applyNumberFormat="1" applyFont="1" applyFill="1" applyBorder="1" applyAlignment="1">
      <alignment/>
    </xf>
    <xf numFmtId="3" fontId="28" fillId="38" borderId="12" xfId="0" applyNumberFormat="1" applyFont="1" applyFill="1" applyBorder="1" applyAlignment="1">
      <alignment/>
    </xf>
    <xf numFmtId="3" fontId="27" fillId="38" borderId="11" xfId="0" applyNumberFormat="1" applyFont="1" applyFill="1" applyBorder="1" applyAlignment="1">
      <alignment/>
    </xf>
    <xf numFmtId="3" fontId="27" fillId="38" borderId="10" xfId="0" applyNumberFormat="1" applyFont="1" applyFill="1" applyBorder="1" applyAlignment="1">
      <alignment/>
    </xf>
    <xf numFmtId="4" fontId="28" fillId="38" borderId="14" xfId="0" applyNumberFormat="1" applyFont="1" applyFill="1" applyBorder="1" applyAlignment="1">
      <alignment/>
    </xf>
    <xf numFmtId="4" fontId="6" fillId="38" borderId="11" xfId="0" applyNumberFormat="1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4" fontId="7" fillId="38" borderId="12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right"/>
    </xf>
    <xf numFmtId="4" fontId="6" fillId="38" borderId="19" xfId="0" applyNumberFormat="1" applyFont="1" applyFill="1" applyBorder="1" applyAlignment="1">
      <alignment/>
    </xf>
    <xf numFmtId="49" fontId="34" fillId="32" borderId="23" xfId="0" applyNumberFormat="1" applyFont="1" applyFill="1" applyBorder="1" applyAlignment="1">
      <alignment horizontal="center"/>
    </xf>
    <xf numFmtId="49" fontId="113" fillId="32" borderId="23" xfId="0" applyNumberFormat="1" applyFont="1" applyFill="1" applyBorder="1" applyAlignment="1">
      <alignment horizontal="center"/>
    </xf>
    <xf numFmtId="3" fontId="34" fillId="32" borderId="23" xfId="0" applyNumberFormat="1" applyFont="1" applyFill="1" applyBorder="1" applyAlignment="1">
      <alignment horizontal="center"/>
    </xf>
    <xf numFmtId="3" fontId="6" fillId="32" borderId="23" xfId="0" applyNumberFormat="1" applyFont="1" applyFill="1" applyBorder="1" applyAlignment="1">
      <alignment/>
    </xf>
    <xf numFmtId="0" fontId="38" fillId="37" borderId="15" xfId="0" applyNumberFormat="1" applyFont="1" applyFill="1" applyBorder="1" applyAlignment="1">
      <alignment horizontal="center"/>
    </xf>
    <xf numFmtId="3" fontId="6" fillId="33" borderId="47" xfId="0" applyNumberFormat="1" applyFont="1" applyFill="1" applyBorder="1" applyAlignment="1">
      <alignment/>
    </xf>
    <xf numFmtId="4" fontId="120" fillId="38" borderId="10" xfId="0" applyNumberFormat="1" applyFont="1" applyFill="1" applyBorder="1" applyAlignment="1">
      <alignment horizontal="right"/>
    </xf>
    <xf numFmtId="4" fontId="120" fillId="38" borderId="10" xfId="0" applyNumberFormat="1" applyFont="1" applyFill="1" applyBorder="1" applyAlignment="1">
      <alignment/>
    </xf>
    <xf numFmtId="3" fontId="120" fillId="38" borderId="10" xfId="0" applyNumberFormat="1" applyFont="1" applyFill="1" applyBorder="1" applyAlignment="1">
      <alignment/>
    </xf>
    <xf numFmtId="3" fontId="121" fillId="38" borderId="10" xfId="0" applyNumberFormat="1" applyFont="1" applyFill="1" applyBorder="1" applyAlignment="1">
      <alignment/>
    </xf>
    <xf numFmtId="4" fontId="120" fillId="38" borderId="11" xfId="0" applyNumberFormat="1" applyFont="1" applyFill="1" applyBorder="1" applyAlignment="1">
      <alignment/>
    </xf>
    <xf numFmtId="4" fontId="120" fillId="38" borderId="12" xfId="0" applyNumberFormat="1" applyFont="1" applyFill="1" applyBorder="1" applyAlignment="1">
      <alignment/>
    </xf>
    <xf numFmtId="4" fontId="133" fillId="38" borderId="10" xfId="0" applyNumberFormat="1" applyFont="1" applyFill="1" applyBorder="1" applyAlignment="1">
      <alignment/>
    </xf>
    <xf numFmtId="4" fontId="120" fillId="38" borderId="23" xfId="0" applyNumberFormat="1" applyFont="1" applyFill="1" applyBorder="1" applyAlignment="1">
      <alignment/>
    </xf>
    <xf numFmtId="4" fontId="120" fillId="38" borderId="19" xfId="0" applyNumberFormat="1" applyFont="1" applyFill="1" applyBorder="1" applyAlignment="1">
      <alignment/>
    </xf>
    <xf numFmtId="4" fontId="120" fillId="38" borderId="10" xfId="0" applyNumberFormat="1" applyFont="1" applyFill="1" applyBorder="1" applyAlignment="1">
      <alignment/>
    </xf>
    <xf numFmtId="4" fontId="121" fillId="38" borderId="10" xfId="0" applyNumberFormat="1" applyFont="1" applyFill="1" applyBorder="1" applyAlignment="1">
      <alignment/>
    </xf>
    <xf numFmtId="4" fontId="121" fillId="38" borderId="11" xfId="0" applyNumberFormat="1" applyFont="1" applyFill="1" applyBorder="1" applyAlignment="1">
      <alignment/>
    </xf>
    <xf numFmtId="4" fontId="121" fillId="38" borderId="12" xfId="0" applyNumberFormat="1" applyFont="1" applyFill="1" applyBorder="1" applyAlignment="1">
      <alignment/>
    </xf>
    <xf numFmtId="4" fontId="120" fillId="38" borderId="11" xfId="0" applyNumberFormat="1" applyFont="1" applyFill="1" applyBorder="1" applyAlignment="1">
      <alignment horizontal="right"/>
    </xf>
    <xf numFmtId="4" fontId="121" fillId="32" borderId="12" xfId="0" applyNumberFormat="1" applyFont="1" applyFill="1" applyBorder="1" applyAlignment="1">
      <alignment/>
    </xf>
    <xf numFmtId="4" fontId="120" fillId="38" borderId="12" xfId="0" applyNumberFormat="1" applyFont="1" applyFill="1" applyBorder="1" applyAlignment="1">
      <alignment horizontal="right"/>
    </xf>
    <xf numFmtId="4" fontId="134" fillId="38" borderId="10" xfId="0" applyNumberFormat="1" applyFont="1" applyFill="1" applyBorder="1" applyAlignment="1">
      <alignment horizontal="right"/>
    </xf>
    <xf numFmtId="4" fontId="120" fillId="38" borderId="10" xfId="0" applyNumberFormat="1" applyFont="1" applyFill="1" applyBorder="1" applyAlignment="1">
      <alignment horizontal="right"/>
    </xf>
    <xf numFmtId="4" fontId="120" fillId="38" borderId="13" xfId="0" applyNumberFormat="1" applyFont="1" applyFill="1" applyBorder="1" applyAlignment="1">
      <alignment/>
    </xf>
    <xf numFmtId="3" fontId="120" fillId="38" borderId="11" xfId="0" applyNumberFormat="1" applyFont="1" applyFill="1" applyBorder="1" applyAlignment="1">
      <alignment/>
    </xf>
    <xf numFmtId="3" fontId="120" fillId="38" borderId="10" xfId="0" applyNumberFormat="1" applyFont="1" applyFill="1" applyBorder="1" applyAlignment="1">
      <alignment/>
    </xf>
    <xf numFmtId="4" fontId="121" fillId="38" borderId="12" xfId="0" applyNumberFormat="1" applyFont="1" applyFill="1" applyBorder="1" applyAlignment="1">
      <alignment horizontal="right"/>
    </xf>
    <xf numFmtId="4" fontId="120" fillId="38" borderId="16" xfId="0" applyNumberFormat="1" applyFont="1" applyFill="1" applyBorder="1" applyAlignment="1">
      <alignment/>
    </xf>
    <xf numFmtId="4" fontId="121" fillId="38" borderId="19" xfId="0" applyNumberFormat="1" applyFont="1" applyFill="1" applyBorder="1" applyAlignment="1">
      <alignment horizontal="right"/>
    </xf>
    <xf numFmtId="4" fontId="120" fillId="38" borderId="11" xfId="0" applyNumberFormat="1" applyFont="1" applyFill="1" applyBorder="1" applyAlignment="1">
      <alignment/>
    </xf>
    <xf numFmtId="4" fontId="121" fillId="38" borderId="11" xfId="0" applyNumberFormat="1" applyFont="1" applyFill="1" applyBorder="1" applyAlignment="1">
      <alignment horizontal="right"/>
    </xf>
    <xf numFmtId="4" fontId="120" fillId="34" borderId="14" xfId="0" applyNumberFormat="1" applyFont="1" applyFill="1" applyBorder="1" applyAlignment="1">
      <alignment/>
    </xf>
    <xf numFmtId="4" fontId="120" fillId="38" borderId="19" xfId="0" applyNumberFormat="1" applyFont="1" applyFill="1" applyBorder="1" applyAlignment="1">
      <alignment/>
    </xf>
    <xf numFmtId="4" fontId="121" fillId="38" borderId="10" xfId="0" applyNumberFormat="1" applyFont="1" applyFill="1" applyBorder="1" applyAlignment="1">
      <alignment horizontal="right"/>
    </xf>
    <xf numFmtId="4" fontId="120" fillId="38" borderId="13" xfId="0" applyNumberFormat="1" applyFont="1" applyFill="1" applyBorder="1" applyAlignment="1">
      <alignment horizontal="right"/>
    </xf>
    <xf numFmtId="2" fontId="27" fillId="38" borderId="10" xfId="0" applyNumberFormat="1" applyFont="1" applyFill="1" applyBorder="1" applyAlignment="1">
      <alignment/>
    </xf>
    <xf numFmtId="2" fontId="27" fillId="38" borderId="11" xfId="0" applyNumberFormat="1" applyFont="1" applyFill="1" applyBorder="1" applyAlignment="1">
      <alignment/>
    </xf>
    <xf numFmtId="2" fontId="27" fillId="38" borderId="11" xfId="0" applyNumberFormat="1" applyFont="1" applyFill="1" applyBorder="1" applyAlignment="1">
      <alignment horizontal="right"/>
    </xf>
    <xf numFmtId="2" fontId="120" fillId="38" borderId="10" xfId="0" applyNumberFormat="1" applyFont="1" applyFill="1" applyBorder="1" applyAlignment="1">
      <alignment horizontal="right"/>
    </xf>
    <xf numFmtId="2" fontId="120" fillId="38" borderId="12" xfId="0" applyNumberFormat="1" applyFont="1" applyFill="1" applyBorder="1" applyAlignment="1">
      <alignment horizontal="right"/>
    </xf>
    <xf numFmtId="2" fontId="27" fillId="38" borderId="10" xfId="0" applyNumberFormat="1" applyFont="1" applyFill="1" applyBorder="1" applyAlignment="1">
      <alignment horizontal="right"/>
    </xf>
    <xf numFmtId="2" fontId="27" fillId="38" borderId="10" xfId="0" applyNumberFormat="1" applyFont="1" applyFill="1" applyBorder="1" applyAlignment="1">
      <alignment/>
    </xf>
    <xf numFmtId="2" fontId="0" fillId="38" borderId="14" xfId="0" applyNumberFormat="1" applyFont="1" applyFill="1" applyBorder="1" applyAlignment="1">
      <alignment/>
    </xf>
    <xf numFmtId="4" fontId="27" fillId="38" borderId="15" xfId="0" applyNumberFormat="1" applyFont="1" applyFill="1" applyBorder="1" applyAlignment="1">
      <alignment horizontal="right"/>
    </xf>
    <xf numFmtId="0" fontId="27" fillId="38" borderId="10" xfId="0" applyFont="1" applyFill="1" applyBorder="1" applyAlignment="1">
      <alignment horizontal="right"/>
    </xf>
    <xf numFmtId="2" fontId="25" fillId="38" borderId="15" xfId="0" applyNumberFormat="1" applyFont="1" applyFill="1" applyBorder="1" applyAlignment="1">
      <alignment horizontal="right"/>
    </xf>
    <xf numFmtId="2" fontId="28" fillId="36" borderId="14" xfId="0" applyNumberFormat="1" applyFont="1" applyFill="1" applyBorder="1" applyAlignment="1">
      <alignment/>
    </xf>
    <xf numFmtId="0" fontId="28" fillId="34" borderId="14" xfId="0" applyFont="1" applyFill="1" applyBorder="1" applyAlignment="1">
      <alignment horizontal="left"/>
    </xf>
    <xf numFmtId="4" fontId="110" fillId="34" borderId="14" xfId="0" applyNumberFormat="1" applyFont="1" applyFill="1" applyBorder="1" applyAlignment="1">
      <alignment horizontal="right"/>
    </xf>
    <xf numFmtId="1" fontId="28" fillId="34" borderId="14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/>
    </xf>
    <xf numFmtId="2" fontId="27" fillId="38" borderId="19" xfId="0" applyNumberFormat="1" applyFont="1" applyFill="1" applyBorder="1" applyAlignment="1">
      <alignment horizontal="right"/>
    </xf>
    <xf numFmtId="2" fontId="28" fillId="39" borderId="15" xfId="0" applyNumberFormat="1" applyFont="1" applyFill="1" applyBorder="1" applyAlignment="1">
      <alignment horizontal="right"/>
    </xf>
    <xf numFmtId="2" fontId="110" fillId="38" borderId="14" xfId="0" applyNumberFormat="1" applyFont="1" applyFill="1" applyBorder="1" applyAlignment="1">
      <alignment horizontal="right"/>
    </xf>
    <xf numFmtId="2" fontId="28" fillId="38" borderId="15" xfId="0" applyNumberFormat="1" applyFont="1" applyFill="1" applyBorder="1" applyAlignment="1">
      <alignment/>
    </xf>
    <xf numFmtId="2" fontId="27" fillId="38" borderId="11" xfId="0" applyNumberFormat="1" applyFont="1" applyFill="1" applyBorder="1" applyAlignment="1">
      <alignment/>
    </xf>
    <xf numFmtId="2" fontId="27" fillId="38" borderId="10" xfId="0" applyNumberFormat="1" applyFont="1" applyFill="1" applyBorder="1" applyAlignment="1">
      <alignment/>
    </xf>
    <xf numFmtId="2" fontId="28" fillId="34" borderId="10" xfId="0" applyNumberFormat="1" applyFont="1" applyFill="1" applyBorder="1" applyAlignment="1">
      <alignment/>
    </xf>
    <xf numFmtId="2" fontId="28" fillId="32" borderId="10" xfId="0" applyNumberFormat="1" applyFont="1" applyFill="1" applyBorder="1" applyAlignment="1">
      <alignment/>
    </xf>
    <xf numFmtId="188" fontId="28" fillId="34" borderId="14" xfId="0" applyNumberFormat="1" applyFont="1" applyFill="1" applyBorder="1" applyAlignment="1">
      <alignment horizontal="right"/>
    </xf>
    <xf numFmtId="3" fontId="30" fillId="32" borderId="12" xfId="0" applyNumberFormat="1" applyFont="1" applyFill="1" applyBorder="1" applyAlignment="1">
      <alignment horizontal="left"/>
    </xf>
    <xf numFmtId="2" fontId="117" fillId="5" borderId="14" xfId="0" applyNumberFormat="1" applyFont="1" applyFill="1" applyBorder="1" applyAlignment="1">
      <alignment/>
    </xf>
    <xf numFmtId="0" fontId="135" fillId="37" borderId="10" xfId="0" applyNumberFormat="1" applyFont="1" applyFill="1" applyBorder="1" applyAlignment="1">
      <alignment horizontal="center"/>
    </xf>
    <xf numFmtId="0" fontId="135" fillId="37" borderId="15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34" fillId="41" borderId="10" xfId="0" applyNumberFormat="1" applyFont="1" applyFill="1" applyBorder="1" applyAlignment="1">
      <alignment horizontal="center"/>
    </xf>
    <xf numFmtId="0" fontId="14" fillId="41" borderId="10" xfId="0" applyNumberFormat="1" applyFont="1" applyFill="1" applyBorder="1" applyAlignment="1">
      <alignment horizontal="center"/>
    </xf>
    <xf numFmtId="2" fontId="25" fillId="42" borderId="10" xfId="0" applyNumberFormat="1" applyFont="1" applyFill="1" applyBorder="1" applyAlignment="1">
      <alignment/>
    </xf>
    <xf numFmtId="2" fontId="28" fillId="34" borderId="17" xfId="0" applyNumberFormat="1" applyFont="1" applyFill="1" applyBorder="1" applyAlignment="1">
      <alignment/>
    </xf>
    <xf numFmtId="2" fontId="25" fillId="34" borderId="17" xfId="0" applyNumberFormat="1" applyFont="1" applyFill="1" applyBorder="1" applyAlignment="1">
      <alignment/>
    </xf>
    <xf numFmtId="2" fontId="28" fillId="40" borderId="28" xfId="0" applyNumberFormat="1" applyFont="1" applyFill="1" applyBorder="1" applyAlignment="1">
      <alignment/>
    </xf>
    <xf numFmtId="2" fontId="25" fillId="40" borderId="28" xfId="0" applyNumberFormat="1" applyFont="1" applyFill="1" applyBorder="1" applyAlignment="1">
      <alignment/>
    </xf>
    <xf numFmtId="2" fontId="28" fillId="40" borderId="17" xfId="0" applyNumberFormat="1" applyFont="1" applyFill="1" applyBorder="1" applyAlignment="1">
      <alignment/>
    </xf>
    <xf numFmtId="2" fontId="25" fillId="40" borderId="17" xfId="0" applyNumberFormat="1" applyFont="1" applyFill="1" applyBorder="1" applyAlignment="1">
      <alignment/>
    </xf>
    <xf numFmtId="2" fontId="28" fillId="40" borderId="17" xfId="0" applyNumberFormat="1" applyFont="1" applyFill="1" applyBorder="1" applyAlignment="1">
      <alignment horizontal="right"/>
    </xf>
    <xf numFmtId="2" fontId="27" fillId="40" borderId="24" xfId="0" applyNumberFormat="1" applyFont="1" applyFill="1" applyBorder="1" applyAlignment="1">
      <alignment horizontal="right"/>
    </xf>
    <xf numFmtId="2" fontId="28" fillId="36" borderId="19" xfId="0" applyNumberFormat="1" applyFont="1" applyFill="1" applyBorder="1" applyAlignment="1">
      <alignment/>
    </xf>
    <xf numFmtId="2" fontId="28" fillId="34" borderId="14" xfId="0" applyNumberFormat="1" applyFont="1" applyFill="1" applyBorder="1" applyAlignment="1">
      <alignment horizontal="right"/>
    </xf>
    <xf numFmtId="2" fontId="25" fillId="40" borderId="15" xfId="0" applyNumberFormat="1" applyFont="1" applyFill="1" applyBorder="1" applyAlignment="1">
      <alignment horizontal="right"/>
    </xf>
    <xf numFmtId="2" fontId="30" fillId="40" borderId="11" xfId="0" applyNumberFormat="1" applyFont="1" applyFill="1" applyBorder="1" applyAlignment="1">
      <alignment horizontal="right"/>
    </xf>
    <xf numFmtId="2" fontId="27" fillId="40" borderId="12" xfId="0" applyNumberFormat="1" applyFont="1" applyFill="1" applyBorder="1" applyAlignment="1">
      <alignment horizontal="right"/>
    </xf>
    <xf numFmtId="2" fontId="30" fillId="40" borderId="12" xfId="0" applyNumberFormat="1" applyFont="1" applyFill="1" applyBorder="1" applyAlignment="1">
      <alignment horizontal="right"/>
    </xf>
    <xf numFmtId="2" fontId="27" fillId="34" borderId="14" xfId="0" applyNumberFormat="1" applyFont="1" applyFill="1" applyBorder="1" applyAlignment="1">
      <alignment horizontal="right"/>
    </xf>
    <xf numFmtId="2" fontId="30" fillId="34" borderId="14" xfId="0" applyNumberFormat="1" applyFont="1" applyFill="1" applyBorder="1" applyAlignment="1">
      <alignment horizontal="right"/>
    </xf>
    <xf numFmtId="2" fontId="27" fillId="40" borderId="23" xfId="0" applyNumberFormat="1" applyFont="1" applyFill="1" applyBorder="1" applyAlignment="1">
      <alignment horizontal="right"/>
    </xf>
    <xf numFmtId="2" fontId="30" fillId="40" borderId="23" xfId="0" applyNumberFormat="1" applyFont="1" applyFill="1" applyBorder="1" applyAlignment="1">
      <alignment horizontal="right"/>
    </xf>
    <xf numFmtId="2" fontId="27" fillId="40" borderId="15" xfId="0" applyNumberFormat="1" applyFont="1" applyFill="1" applyBorder="1" applyAlignment="1">
      <alignment horizontal="right"/>
    </xf>
    <xf numFmtId="2" fontId="30" fillId="40" borderId="15" xfId="0" applyNumberFormat="1" applyFont="1" applyFill="1" applyBorder="1" applyAlignment="1">
      <alignment horizontal="right"/>
    </xf>
    <xf numFmtId="2" fontId="54" fillId="40" borderId="11" xfId="0" applyNumberFormat="1" applyFont="1" applyFill="1" applyBorder="1" applyAlignment="1">
      <alignment horizontal="right"/>
    </xf>
    <xf numFmtId="2" fontId="30" fillId="40" borderId="11" xfId="0" applyNumberFormat="1" applyFont="1" applyFill="1" applyBorder="1" applyAlignment="1">
      <alignment horizontal="right"/>
    </xf>
    <xf numFmtId="2" fontId="54" fillId="40" borderId="10" xfId="0" applyNumberFormat="1" applyFont="1" applyFill="1" applyBorder="1" applyAlignment="1">
      <alignment horizontal="right"/>
    </xf>
    <xf numFmtId="2" fontId="30" fillId="40" borderId="10" xfId="0" applyNumberFormat="1" applyFont="1" applyFill="1" applyBorder="1" applyAlignment="1">
      <alignment horizontal="right"/>
    </xf>
    <xf numFmtId="2" fontId="54" fillId="40" borderId="12" xfId="0" applyNumberFormat="1" applyFont="1" applyFill="1" applyBorder="1" applyAlignment="1">
      <alignment horizontal="right"/>
    </xf>
    <xf numFmtId="2" fontId="30" fillId="40" borderId="12" xfId="0" applyNumberFormat="1" applyFont="1" applyFill="1" applyBorder="1" applyAlignment="1">
      <alignment horizontal="right"/>
    </xf>
    <xf numFmtId="2" fontId="6" fillId="36" borderId="14" xfId="0" applyNumberFormat="1" applyFont="1" applyFill="1" applyBorder="1" applyAlignment="1">
      <alignment/>
    </xf>
    <xf numFmtId="2" fontId="6" fillId="36" borderId="36" xfId="0" applyNumberFormat="1" applyFont="1" applyFill="1" applyBorder="1" applyAlignment="1">
      <alignment/>
    </xf>
    <xf numFmtId="2" fontId="25" fillId="34" borderId="15" xfId="0" applyNumberFormat="1" applyFont="1" applyFill="1" applyBorder="1" applyAlignment="1">
      <alignment/>
    </xf>
    <xf numFmtId="2" fontId="25" fillId="34" borderId="38" xfId="0" applyNumberFormat="1" applyFont="1" applyFill="1" applyBorder="1" applyAlignment="1">
      <alignment/>
    </xf>
    <xf numFmtId="2" fontId="28" fillId="40" borderId="14" xfId="0" applyNumberFormat="1" applyFont="1" applyFill="1" applyBorder="1" applyAlignment="1">
      <alignment/>
    </xf>
    <xf numFmtId="2" fontId="28" fillId="40" borderId="14" xfId="0" applyNumberFormat="1" applyFont="1" applyFill="1" applyBorder="1" applyAlignment="1">
      <alignment horizontal="right"/>
    </xf>
    <xf numFmtId="2" fontId="27" fillId="40" borderId="10" xfId="0" applyNumberFormat="1" applyFont="1" applyFill="1" applyBorder="1" applyAlignment="1">
      <alignment horizontal="right"/>
    </xf>
    <xf numFmtId="2" fontId="30" fillId="40" borderId="10" xfId="0" applyNumberFormat="1" applyFont="1" applyFill="1" applyBorder="1" applyAlignment="1">
      <alignment/>
    </xf>
    <xf numFmtId="2" fontId="27" fillId="39" borderId="10" xfId="0" applyNumberFormat="1" applyFont="1" applyFill="1" applyBorder="1" applyAlignment="1">
      <alignment/>
    </xf>
    <xf numFmtId="2" fontId="28" fillId="39" borderId="23" xfId="0" applyNumberFormat="1" applyFont="1" applyFill="1" applyBorder="1" applyAlignment="1">
      <alignment horizontal="right"/>
    </xf>
    <xf numFmtId="2" fontId="28" fillId="40" borderId="15" xfId="0" applyNumberFormat="1" applyFont="1" applyFill="1" applyBorder="1" applyAlignment="1">
      <alignment horizontal="right"/>
    </xf>
    <xf numFmtId="2" fontId="27" fillId="40" borderId="16" xfId="0" applyNumberFormat="1" applyFont="1" applyFill="1" applyBorder="1" applyAlignment="1">
      <alignment horizontal="right"/>
    </xf>
    <xf numFmtId="2" fontId="112" fillId="40" borderId="10" xfId="0" applyNumberFormat="1" applyFont="1" applyFill="1" applyBorder="1" applyAlignment="1">
      <alignment horizontal="right"/>
    </xf>
    <xf numFmtId="2" fontId="27" fillId="40" borderId="12" xfId="0" applyNumberFormat="1" applyFont="1" applyFill="1" applyBorder="1" applyAlignment="1">
      <alignment horizontal="right"/>
    </xf>
    <xf numFmtId="2" fontId="0" fillId="40" borderId="14" xfId="0" applyNumberFormat="1" applyFont="1" applyFill="1" applyBorder="1" applyAlignment="1">
      <alignment/>
    </xf>
    <xf numFmtId="2" fontId="28" fillId="40" borderId="15" xfId="0" applyNumberFormat="1" applyFont="1" applyFill="1" applyBorder="1" applyAlignment="1">
      <alignment/>
    </xf>
    <xf numFmtId="2" fontId="25" fillId="40" borderId="15" xfId="0" applyNumberFormat="1" applyFont="1" applyFill="1" applyBorder="1" applyAlignment="1">
      <alignment/>
    </xf>
    <xf numFmtId="2" fontId="28" fillId="35" borderId="15" xfId="0" applyNumberFormat="1" applyFont="1" applyFill="1" applyBorder="1" applyAlignment="1">
      <alignment/>
    </xf>
    <xf numFmtId="2" fontId="25" fillId="35" borderId="15" xfId="0" applyNumberFormat="1" applyFont="1" applyFill="1" applyBorder="1" applyAlignment="1">
      <alignment/>
    </xf>
    <xf numFmtId="2" fontId="30" fillId="40" borderId="16" xfId="0" applyNumberFormat="1" applyFont="1" applyFill="1" applyBorder="1" applyAlignment="1">
      <alignment/>
    </xf>
    <xf numFmtId="2" fontId="37" fillId="40" borderId="12" xfId="0" applyNumberFormat="1" applyFont="1" applyFill="1" applyBorder="1" applyAlignment="1">
      <alignment horizontal="right"/>
    </xf>
    <xf numFmtId="2" fontId="37" fillId="40" borderId="19" xfId="0" applyNumberFormat="1" applyFont="1" applyFill="1" applyBorder="1" applyAlignment="1">
      <alignment horizontal="right"/>
    </xf>
    <xf numFmtId="2" fontId="28" fillId="35" borderId="14" xfId="0" applyNumberFormat="1" applyFont="1" applyFill="1" applyBorder="1" applyAlignment="1">
      <alignment/>
    </xf>
    <xf numFmtId="2" fontId="30" fillId="40" borderId="13" xfId="0" applyNumberFormat="1" applyFont="1" applyFill="1" applyBorder="1" applyAlignment="1">
      <alignment/>
    </xf>
    <xf numFmtId="2" fontId="30" fillId="40" borderId="11" xfId="0" applyNumberFormat="1" applyFont="1" applyFill="1" applyBorder="1" applyAlignment="1">
      <alignment/>
    </xf>
    <xf numFmtId="2" fontId="30" fillId="40" borderId="10" xfId="0" applyNumberFormat="1" applyFont="1" applyFill="1" applyBorder="1" applyAlignment="1">
      <alignment/>
    </xf>
    <xf numFmtId="2" fontId="25" fillId="35" borderId="15" xfId="0" applyNumberFormat="1" applyFont="1" applyFill="1" applyBorder="1" applyAlignment="1">
      <alignment horizontal="right"/>
    </xf>
    <xf numFmtId="2" fontId="25" fillId="35" borderId="15" xfId="0" applyNumberFormat="1" applyFont="1" applyFill="1" applyBorder="1" applyAlignment="1">
      <alignment/>
    </xf>
    <xf numFmtId="2" fontId="28" fillId="40" borderId="23" xfId="0" applyNumberFormat="1" applyFont="1" applyFill="1" applyBorder="1" applyAlignment="1">
      <alignment/>
    </xf>
    <xf numFmtId="2" fontId="28" fillId="40" borderId="14" xfId="0" applyNumberFormat="1" applyFont="1" applyFill="1" applyBorder="1" applyAlignment="1">
      <alignment/>
    </xf>
    <xf numFmtId="2" fontId="27" fillId="40" borderId="11" xfId="0" applyNumberFormat="1" applyFont="1" applyFill="1" applyBorder="1" applyAlignment="1">
      <alignment/>
    </xf>
    <xf numFmtId="2" fontId="112" fillId="40" borderId="10" xfId="0" applyNumberFormat="1" applyFont="1" applyFill="1" applyBorder="1" applyAlignment="1">
      <alignment/>
    </xf>
    <xf numFmtId="4" fontId="25" fillId="40" borderId="12" xfId="0" applyNumberFormat="1" applyFont="1" applyFill="1" applyBorder="1" applyAlignment="1">
      <alignment/>
    </xf>
    <xf numFmtId="4" fontId="25" fillId="34" borderId="14" xfId="0" applyNumberFormat="1" applyFont="1" applyFill="1" applyBorder="1" applyAlignment="1">
      <alignment horizontal="right"/>
    </xf>
    <xf numFmtId="4" fontId="25" fillId="40" borderId="15" xfId="0" applyNumberFormat="1" applyFont="1" applyFill="1" applyBorder="1" applyAlignment="1">
      <alignment horizontal="right"/>
    </xf>
    <xf numFmtId="4" fontId="27" fillId="40" borderId="19" xfId="0" applyNumberFormat="1" applyFont="1" applyFill="1" applyBorder="1" applyAlignment="1">
      <alignment horizontal="right"/>
    </xf>
    <xf numFmtId="4" fontId="30" fillId="34" borderId="15" xfId="0" applyNumberFormat="1" applyFont="1" applyFill="1" applyBorder="1" applyAlignment="1">
      <alignment horizontal="right"/>
    </xf>
    <xf numFmtId="4" fontId="27" fillId="34" borderId="14" xfId="0" applyNumberFormat="1" applyFont="1" applyFill="1" applyBorder="1" applyAlignment="1">
      <alignment/>
    </xf>
    <xf numFmtId="4" fontId="27" fillId="43" borderId="10" xfId="0" applyNumberFormat="1" applyFont="1" applyFill="1" applyBorder="1" applyAlignment="1">
      <alignment/>
    </xf>
    <xf numFmtId="2" fontId="27" fillId="43" borderId="10" xfId="0" applyNumberFormat="1" applyFont="1" applyFill="1" applyBorder="1" applyAlignment="1">
      <alignment/>
    </xf>
    <xf numFmtId="4" fontId="27" fillId="43" borderId="12" xfId="0" applyNumberFormat="1" applyFont="1" applyFill="1" applyBorder="1" applyAlignment="1">
      <alignment/>
    </xf>
    <xf numFmtId="2" fontId="27" fillId="43" borderId="12" xfId="0" applyNumberFormat="1" applyFont="1" applyFill="1" applyBorder="1" applyAlignment="1">
      <alignment/>
    </xf>
    <xf numFmtId="4" fontId="28" fillId="43" borderId="10" xfId="0" applyNumberFormat="1" applyFont="1" applyFill="1" applyBorder="1" applyAlignment="1">
      <alignment/>
    </xf>
    <xf numFmtId="4" fontId="111" fillId="38" borderId="23" xfId="0" applyNumberFormat="1" applyFont="1" applyFill="1" applyBorder="1" applyAlignment="1">
      <alignment horizontal="right"/>
    </xf>
    <xf numFmtId="4" fontId="111" fillId="38" borderId="10" xfId="0" applyNumberFormat="1" applyFont="1" applyFill="1" applyBorder="1" applyAlignment="1">
      <alignment horizontal="right"/>
    </xf>
    <xf numFmtId="4" fontId="111" fillId="38" borderId="21" xfId="0" applyNumberFormat="1" applyFont="1" applyFill="1" applyBorder="1" applyAlignment="1">
      <alignment/>
    </xf>
    <xf numFmtId="4" fontId="111" fillId="38" borderId="10" xfId="0" applyNumberFormat="1" applyFont="1" applyFill="1" applyBorder="1" applyAlignment="1">
      <alignment/>
    </xf>
    <xf numFmtId="4" fontId="111" fillId="38" borderId="12" xfId="0" applyNumberFormat="1" applyFont="1" applyFill="1" applyBorder="1" applyAlignment="1">
      <alignment/>
    </xf>
    <xf numFmtId="4" fontId="111" fillId="38" borderId="11" xfId="0" applyNumberFormat="1" applyFont="1" applyFill="1" applyBorder="1" applyAlignment="1">
      <alignment/>
    </xf>
    <xf numFmtId="4" fontId="112" fillId="40" borderId="11" xfId="0" applyNumberFormat="1" applyFont="1" applyFill="1" applyBorder="1" applyAlignment="1">
      <alignment/>
    </xf>
    <xf numFmtId="4" fontId="111" fillId="38" borderId="12" xfId="0" applyNumberFormat="1" applyFont="1" applyFill="1" applyBorder="1" applyAlignment="1">
      <alignment/>
    </xf>
    <xf numFmtId="4" fontId="110" fillId="38" borderId="14" xfId="0" applyNumberFormat="1" applyFont="1" applyFill="1" applyBorder="1" applyAlignment="1">
      <alignment/>
    </xf>
    <xf numFmtId="4" fontId="110" fillId="38" borderId="15" xfId="0" applyNumberFormat="1" applyFont="1" applyFill="1" applyBorder="1" applyAlignment="1">
      <alignment/>
    </xf>
    <xf numFmtId="4" fontId="111" fillId="38" borderId="19" xfId="0" applyNumberFormat="1" applyFont="1" applyFill="1" applyBorder="1" applyAlignment="1">
      <alignment/>
    </xf>
    <xf numFmtId="4" fontId="110" fillId="38" borderId="11" xfId="0" applyNumberFormat="1" applyFont="1" applyFill="1" applyBorder="1" applyAlignment="1">
      <alignment/>
    </xf>
    <xf numFmtId="4" fontId="113" fillId="40" borderId="10" xfId="0" applyNumberFormat="1" applyFont="1" applyFill="1" applyBorder="1" applyAlignment="1">
      <alignment/>
    </xf>
    <xf numFmtId="4" fontId="110" fillId="38" borderId="12" xfId="0" applyNumberFormat="1" applyFont="1" applyFill="1" applyBorder="1" applyAlignment="1">
      <alignment/>
    </xf>
    <xf numFmtId="4" fontId="111" fillId="0" borderId="11" xfId="0" applyNumberFormat="1" applyFont="1" applyFill="1" applyBorder="1" applyAlignment="1">
      <alignment/>
    </xf>
    <xf numFmtId="4" fontId="111" fillId="38" borderId="12" xfId="0" applyNumberFormat="1" applyFont="1" applyFill="1" applyBorder="1" applyAlignment="1">
      <alignment horizontal="right"/>
    </xf>
    <xf numFmtId="4" fontId="111" fillId="38" borderId="11" xfId="0" applyNumberFormat="1" applyFont="1" applyFill="1" applyBorder="1" applyAlignment="1">
      <alignment horizontal="right"/>
    </xf>
    <xf numFmtId="4" fontId="111" fillId="32" borderId="11" xfId="0" applyNumberFormat="1" applyFont="1" applyFill="1" applyBorder="1" applyAlignment="1">
      <alignment horizontal="right"/>
    </xf>
    <xf numFmtId="4" fontId="136" fillId="32" borderId="12" xfId="0" applyNumberFormat="1" applyFont="1" applyFill="1" applyBorder="1" applyAlignment="1">
      <alignment horizontal="right"/>
    </xf>
    <xf numFmtId="4" fontId="110" fillId="0" borderId="13" xfId="0" applyNumberFormat="1" applyFont="1" applyFill="1" applyBorder="1" applyAlignment="1">
      <alignment horizontal="right"/>
    </xf>
    <xf numFmtId="4" fontId="111" fillId="38" borderId="16" xfId="0" applyNumberFormat="1" applyFont="1" applyFill="1" applyBorder="1" applyAlignment="1">
      <alignment horizontal="right"/>
    </xf>
    <xf numFmtId="4" fontId="111" fillId="38" borderId="10" xfId="0" applyNumberFormat="1" applyFont="1" applyFill="1" applyBorder="1" applyAlignment="1">
      <alignment horizontal="right"/>
    </xf>
    <xf numFmtId="4" fontId="111" fillId="38" borderId="13" xfId="0" applyNumberFormat="1" applyFont="1" applyFill="1" applyBorder="1" applyAlignment="1">
      <alignment/>
    </xf>
    <xf numFmtId="3" fontId="111" fillId="38" borderId="19" xfId="0" applyNumberFormat="1" applyFont="1" applyFill="1" applyBorder="1" applyAlignment="1">
      <alignment horizontal="right"/>
    </xf>
    <xf numFmtId="2" fontId="111" fillId="38" borderId="19" xfId="0" applyNumberFormat="1" applyFont="1" applyFill="1" applyBorder="1" applyAlignment="1">
      <alignment horizontal="right"/>
    </xf>
    <xf numFmtId="4" fontId="111" fillId="38" borderId="11" xfId="0" applyNumberFormat="1" applyFont="1" applyFill="1" applyBorder="1" applyAlignment="1">
      <alignment/>
    </xf>
    <xf numFmtId="2" fontId="111" fillId="38" borderId="10" xfId="0" applyNumberFormat="1" applyFont="1" applyFill="1" applyBorder="1" applyAlignment="1">
      <alignment/>
    </xf>
    <xf numFmtId="4" fontId="111" fillId="38" borderId="11" xfId="0" applyNumberFormat="1" applyFont="1" applyFill="1" applyBorder="1" applyAlignment="1">
      <alignment horizontal="right"/>
    </xf>
    <xf numFmtId="4" fontId="111" fillId="38" borderId="10" xfId="0" applyNumberFormat="1" applyFont="1" applyFill="1" applyBorder="1" applyAlignment="1">
      <alignment/>
    </xf>
    <xf numFmtId="4" fontId="111" fillId="38" borderId="12" xfId="0" applyNumberFormat="1" applyFont="1" applyFill="1" applyBorder="1" applyAlignment="1">
      <alignment horizontal="right"/>
    </xf>
    <xf numFmtId="2" fontId="111" fillId="0" borderId="12" xfId="0" applyNumberFormat="1" applyFont="1" applyFill="1" applyBorder="1" applyAlignment="1">
      <alignment/>
    </xf>
    <xf numFmtId="4" fontId="111" fillId="38" borderId="13" xfId="0" applyNumberFormat="1" applyFont="1" applyFill="1" applyBorder="1" applyAlignment="1">
      <alignment/>
    </xf>
    <xf numFmtId="4" fontId="111" fillId="0" borderId="10" xfId="0" applyNumberFormat="1" applyFont="1" applyFill="1" applyBorder="1" applyAlignment="1">
      <alignment/>
    </xf>
    <xf numFmtId="2" fontId="28" fillId="40" borderId="10" xfId="0" applyNumberFormat="1" applyFont="1" applyFill="1" applyBorder="1" applyAlignment="1">
      <alignment/>
    </xf>
    <xf numFmtId="4" fontId="111" fillId="0" borderId="10" xfId="0" applyNumberFormat="1" applyFont="1" applyFill="1" applyBorder="1" applyAlignment="1">
      <alignment horizontal="right"/>
    </xf>
    <xf numFmtId="4" fontId="111" fillId="39" borderId="10" xfId="0" applyNumberFormat="1" applyFont="1" applyFill="1" applyBorder="1" applyAlignment="1">
      <alignment/>
    </xf>
    <xf numFmtId="4" fontId="111" fillId="38" borderId="23" xfId="0" applyNumberFormat="1" applyFont="1" applyFill="1" applyBorder="1" applyAlignment="1">
      <alignment/>
    </xf>
    <xf numFmtId="0" fontId="111" fillId="38" borderId="10" xfId="0" applyFont="1" applyFill="1" applyBorder="1" applyAlignment="1">
      <alignment horizontal="right"/>
    </xf>
    <xf numFmtId="2" fontId="117" fillId="36" borderId="15" xfId="0" applyNumberFormat="1" applyFont="1" applyFill="1" applyBorder="1" applyAlignment="1">
      <alignment horizontal="right"/>
    </xf>
    <xf numFmtId="2" fontId="28" fillId="36" borderId="10" xfId="0" applyNumberFormat="1" applyFont="1" applyFill="1" applyBorder="1" applyAlignment="1">
      <alignment/>
    </xf>
    <xf numFmtId="2" fontId="28" fillId="40" borderId="13" xfId="0" applyNumberFormat="1" applyFont="1" applyFill="1" applyBorder="1" applyAlignment="1">
      <alignment horizontal="right"/>
    </xf>
    <xf numFmtId="2" fontId="29" fillId="36" borderId="19" xfId="0" applyNumberFormat="1" applyFont="1" applyFill="1" applyBorder="1" applyAlignment="1">
      <alignment horizontal="right"/>
    </xf>
    <xf numFmtId="2" fontId="32" fillId="34" borderId="15" xfId="0" applyNumberFormat="1" applyFont="1" applyFill="1" applyBorder="1" applyAlignment="1">
      <alignment horizontal="right"/>
    </xf>
    <xf numFmtId="2" fontId="6" fillId="40" borderId="12" xfId="0" applyNumberFormat="1" applyFont="1" applyFill="1" applyBorder="1" applyAlignment="1">
      <alignment horizontal="right"/>
    </xf>
    <xf numFmtId="2" fontId="113" fillId="34" borderId="23" xfId="0" applyNumberFormat="1" applyFont="1" applyFill="1" applyBorder="1" applyAlignment="1">
      <alignment horizontal="right"/>
    </xf>
    <xf numFmtId="2" fontId="28" fillId="36" borderId="15" xfId="0" applyNumberFormat="1" applyFont="1" applyFill="1" applyBorder="1" applyAlignment="1">
      <alignment/>
    </xf>
    <xf numFmtId="4" fontId="28" fillId="36" borderId="15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28" fillId="35" borderId="36" xfId="0" applyFont="1" applyFill="1" applyBorder="1" applyAlignment="1">
      <alignment horizontal="left"/>
    </xf>
    <xf numFmtId="0" fontId="28" fillId="35" borderId="27" xfId="0" applyFont="1" applyFill="1" applyBorder="1" applyAlignment="1">
      <alignment horizontal="left"/>
    </xf>
    <xf numFmtId="0" fontId="28" fillId="35" borderId="28" xfId="0" applyFont="1" applyFill="1" applyBorder="1" applyAlignment="1">
      <alignment horizontal="left"/>
    </xf>
    <xf numFmtId="0" fontId="28" fillId="35" borderId="38" xfId="0" applyFont="1" applyFill="1" applyBorder="1" applyAlignment="1">
      <alignment horizontal="left"/>
    </xf>
    <xf numFmtId="0" fontId="28" fillId="35" borderId="26" xfId="0" applyFont="1" applyFill="1" applyBorder="1" applyAlignment="1">
      <alignment horizontal="left"/>
    </xf>
    <xf numFmtId="0" fontId="28" fillId="35" borderId="17" xfId="0" applyFont="1" applyFill="1" applyBorder="1" applyAlignment="1">
      <alignment horizontal="left"/>
    </xf>
    <xf numFmtId="0" fontId="28" fillId="34" borderId="37" xfId="0" applyFont="1" applyFill="1" applyBorder="1" applyAlignment="1">
      <alignment horizontal="left"/>
    </xf>
    <xf numFmtId="0" fontId="28" fillId="34" borderId="51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left"/>
    </xf>
    <xf numFmtId="0" fontId="28" fillId="34" borderId="36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28" xfId="0" applyFont="1" applyFill="1" applyBorder="1" applyAlignment="1">
      <alignment horizontal="left"/>
    </xf>
    <xf numFmtId="0" fontId="28" fillId="34" borderId="38" xfId="0" applyFont="1" applyFill="1" applyBorder="1" applyAlignment="1">
      <alignment horizontal="left"/>
    </xf>
    <xf numFmtId="0" fontId="28" fillId="34" borderId="26" xfId="0" applyFont="1" applyFill="1" applyBorder="1" applyAlignment="1">
      <alignment horizontal="left"/>
    </xf>
    <xf numFmtId="0" fontId="28" fillId="34" borderId="17" xfId="0" applyFont="1" applyFill="1" applyBorder="1" applyAlignment="1">
      <alignment horizontal="left"/>
    </xf>
    <xf numFmtId="0" fontId="28" fillId="39" borderId="38" xfId="0" applyFont="1" applyFill="1" applyBorder="1" applyAlignment="1">
      <alignment horizontal="left"/>
    </xf>
    <xf numFmtId="0" fontId="28" fillId="39" borderId="26" xfId="0" applyFont="1" applyFill="1" applyBorder="1" applyAlignment="1">
      <alignment horizontal="left"/>
    </xf>
    <xf numFmtId="0" fontId="28" fillId="39" borderId="17" xfId="0" applyFont="1" applyFill="1" applyBorder="1" applyAlignment="1">
      <alignment horizontal="left"/>
    </xf>
    <xf numFmtId="0" fontId="28" fillId="42" borderId="42" xfId="0" applyFont="1" applyFill="1" applyBorder="1" applyAlignment="1">
      <alignment horizontal="left"/>
    </xf>
    <xf numFmtId="0" fontId="5" fillId="42" borderId="30" xfId="0" applyFont="1" applyFill="1" applyBorder="1" applyAlignment="1">
      <alignment horizontal="left"/>
    </xf>
    <xf numFmtId="0" fontId="5" fillId="42" borderId="21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0" fontId="0" fillId="32" borderId="19" xfId="0" applyFill="1" applyBorder="1" applyAlignment="1">
      <alignment horizontal="left"/>
    </xf>
    <xf numFmtId="0" fontId="35" fillId="33" borderId="23" xfId="0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0" fontId="29" fillId="34" borderId="50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29" fillId="36" borderId="50" xfId="0" applyFont="1" applyFill="1" applyBorder="1" applyAlignment="1">
      <alignment horizontal="left"/>
    </xf>
    <xf numFmtId="0" fontId="6" fillId="36" borderId="26" xfId="0" applyFont="1" applyFill="1" applyBorder="1" applyAlignment="1">
      <alignment horizontal="left"/>
    </xf>
    <xf numFmtId="0" fontId="6" fillId="36" borderId="17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2" borderId="13" xfId="0" applyFill="1" applyBorder="1" applyAlignment="1">
      <alignment horizontal="left"/>
    </xf>
    <xf numFmtId="14" fontId="2" fillId="32" borderId="0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8" fillId="32" borderId="10" xfId="0" applyFont="1" applyFill="1" applyBorder="1" applyAlignment="1">
      <alignment horizontal="left"/>
    </xf>
    <xf numFmtId="0" fontId="21" fillId="36" borderId="42" xfId="0" applyFont="1" applyFill="1" applyBorder="1" applyAlignment="1">
      <alignment horizontal="center"/>
    </xf>
    <xf numFmtId="0" fontId="21" fillId="36" borderId="30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21" fillId="36" borderId="36" xfId="0" applyFont="1" applyFill="1" applyBorder="1" applyAlignment="1">
      <alignment horizontal="center"/>
    </xf>
    <xf numFmtId="0" fontId="21" fillId="36" borderId="27" xfId="0" applyFont="1" applyFill="1" applyBorder="1" applyAlignment="1">
      <alignment horizontal="center"/>
    </xf>
    <xf numFmtId="0" fontId="21" fillId="36" borderId="28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left"/>
    </xf>
    <xf numFmtId="0" fontId="6" fillId="5" borderId="51" xfId="0" applyFont="1" applyFill="1" applyBorder="1" applyAlignment="1">
      <alignment horizontal="left"/>
    </xf>
    <xf numFmtId="0" fontId="6" fillId="5" borderId="25" xfId="0" applyFont="1" applyFill="1" applyBorder="1" applyAlignment="1">
      <alignment horizontal="left"/>
    </xf>
    <xf numFmtId="0" fontId="21" fillId="36" borderId="42" xfId="0" applyFont="1" applyFill="1" applyBorder="1" applyAlignment="1">
      <alignment horizontal="left"/>
    </xf>
    <xf numFmtId="0" fontId="21" fillId="36" borderId="21" xfId="0" applyFont="1" applyFill="1" applyBorder="1" applyAlignment="1">
      <alignment horizontal="left"/>
    </xf>
    <xf numFmtId="0" fontId="33" fillId="32" borderId="37" xfId="0" applyFont="1" applyFill="1" applyBorder="1" applyAlignment="1">
      <alignment horizontal="center"/>
    </xf>
    <xf numFmtId="0" fontId="33" fillId="32" borderId="51" xfId="0" applyFont="1" applyFill="1" applyBorder="1" applyAlignment="1">
      <alignment horizontal="center"/>
    </xf>
    <xf numFmtId="0" fontId="33" fillId="32" borderId="25" xfId="0" applyFont="1" applyFill="1" applyBorder="1" applyAlignment="1">
      <alignment horizontal="center"/>
    </xf>
    <xf numFmtId="0" fontId="33" fillId="33" borderId="50" xfId="0" applyFont="1" applyFill="1" applyBorder="1" applyAlignment="1">
      <alignment horizontal="center"/>
    </xf>
    <xf numFmtId="0" fontId="33" fillId="33" borderId="26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26" fillId="36" borderId="15" xfId="0" applyFont="1" applyFill="1" applyBorder="1" applyAlignment="1">
      <alignment horizontal="left"/>
    </xf>
    <xf numFmtId="0" fontId="28" fillId="36" borderId="36" xfId="0" applyFont="1" applyFill="1" applyBorder="1" applyAlignment="1">
      <alignment horizontal="left"/>
    </xf>
    <xf numFmtId="0" fontId="28" fillId="36" borderId="27" xfId="0" applyFont="1" applyFill="1" applyBorder="1" applyAlignment="1">
      <alignment horizontal="left"/>
    </xf>
    <xf numFmtId="0" fontId="28" fillId="36" borderId="28" xfId="0" applyFont="1" applyFill="1" applyBorder="1" applyAlignment="1">
      <alignment horizontal="left"/>
    </xf>
    <xf numFmtId="49" fontId="21" fillId="34" borderId="42" xfId="0" applyNumberFormat="1" applyFont="1" applyFill="1" applyBorder="1" applyAlignment="1">
      <alignment horizontal="center"/>
    </xf>
    <xf numFmtId="49" fontId="21" fillId="34" borderId="21" xfId="0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left"/>
    </xf>
    <xf numFmtId="0" fontId="29" fillId="36" borderId="54" xfId="0" applyFont="1" applyFill="1" applyBorder="1" applyAlignment="1">
      <alignment horizontal="left"/>
    </xf>
    <xf numFmtId="0" fontId="29" fillId="36" borderId="55" xfId="0" applyFont="1" applyFill="1" applyBorder="1" applyAlignment="1">
      <alignment horizontal="left"/>
    </xf>
    <xf numFmtId="0" fontId="29" fillId="36" borderId="41" xfId="0" applyFont="1" applyFill="1" applyBorder="1" applyAlignment="1">
      <alignment horizontal="left"/>
    </xf>
    <xf numFmtId="0" fontId="21" fillId="34" borderId="31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32" fillId="34" borderId="38" xfId="0" applyFont="1" applyFill="1" applyBorder="1" applyAlignment="1">
      <alignment horizontal="left"/>
    </xf>
    <xf numFmtId="0" fontId="32" fillId="34" borderId="26" xfId="0" applyFont="1" applyFill="1" applyBorder="1" applyAlignment="1">
      <alignment horizontal="left"/>
    </xf>
    <xf numFmtId="0" fontId="32" fillId="34" borderId="17" xfId="0" applyFont="1" applyFill="1" applyBorder="1" applyAlignment="1">
      <alignment horizontal="left"/>
    </xf>
    <xf numFmtId="0" fontId="14" fillId="41" borderId="56" xfId="0" applyFont="1" applyFill="1" applyBorder="1" applyAlignment="1">
      <alignment horizontal="center"/>
    </xf>
    <xf numFmtId="0" fontId="14" fillId="41" borderId="53" xfId="0" applyFont="1" applyFill="1" applyBorder="1" applyAlignment="1">
      <alignment horizontal="center"/>
    </xf>
    <xf numFmtId="0" fontId="14" fillId="41" borderId="2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left"/>
    </xf>
    <xf numFmtId="0" fontId="28" fillId="39" borderId="42" xfId="0" applyFont="1" applyFill="1" applyBorder="1" applyAlignment="1">
      <alignment horizontal="left"/>
    </xf>
    <xf numFmtId="0" fontId="28" fillId="39" borderId="30" xfId="0" applyFont="1" applyFill="1" applyBorder="1" applyAlignment="1">
      <alignment horizontal="left"/>
    </xf>
    <xf numFmtId="0" fontId="28" fillId="39" borderId="21" xfId="0" applyFont="1" applyFill="1" applyBorder="1" applyAlignment="1">
      <alignment horizontal="left"/>
    </xf>
    <xf numFmtId="0" fontId="26" fillId="36" borderId="36" xfId="0" applyFont="1" applyFill="1" applyBorder="1" applyAlignment="1">
      <alignment horizontal="left"/>
    </xf>
    <xf numFmtId="0" fontId="26" fillId="36" borderId="27" xfId="0" applyFont="1" applyFill="1" applyBorder="1" applyAlignment="1">
      <alignment horizontal="left"/>
    </xf>
    <xf numFmtId="0" fontId="26" fillId="36" borderId="28" xfId="0" applyFont="1" applyFill="1" applyBorder="1" applyAlignment="1">
      <alignment horizontal="left"/>
    </xf>
    <xf numFmtId="0" fontId="27" fillId="35" borderId="26" xfId="0" applyFont="1" applyFill="1" applyBorder="1" applyAlignment="1">
      <alignment horizontal="left"/>
    </xf>
    <xf numFmtId="0" fontId="27" fillId="35" borderId="17" xfId="0" applyFont="1" applyFill="1" applyBorder="1" applyAlignment="1">
      <alignment horizontal="left"/>
    </xf>
    <xf numFmtId="0" fontId="26" fillId="36" borderId="36" xfId="0" applyFont="1" applyFill="1" applyBorder="1" applyAlignment="1">
      <alignment horizontal="left"/>
    </xf>
    <xf numFmtId="0" fontId="31" fillId="36" borderId="27" xfId="0" applyFont="1" applyFill="1" applyBorder="1" applyAlignment="1">
      <alignment horizontal="left"/>
    </xf>
    <xf numFmtId="0" fontId="31" fillId="36" borderId="28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2"/>
  <sheetViews>
    <sheetView tabSelected="1" view="pageBreakPreview" zoomScaleSheetLayoutView="100" zoomScalePageLayoutView="0" workbookViewId="0" topLeftCell="A535">
      <selection activeCell="I551" sqref="I551"/>
    </sheetView>
  </sheetViews>
  <sheetFormatPr defaultColWidth="9.00390625" defaultRowHeight="12.75"/>
  <cols>
    <col min="1" max="1" width="12.75390625" style="0" customWidth="1"/>
    <col min="2" max="2" width="10.625" style="0" bestFit="1" customWidth="1"/>
    <col min="3" max="3" width="40.25390625" style="0" bestFit="1" customWidth="1"/>
    <col min="4" max="4" width="12.375" style="0" customWidth="1"/>
    <col min="5" max="5" width="12.375" style="0" bestFit="1" customWidth="1"/>
    <col min="6" max="6" width="12.375" style="0" customWidth="1"/>
    <col min="7" max="7" width="13.375" style="0" bestFit="1" customWidth="1"/>
    <col min="8" max="8" width="13.25390625" style="0" bestFit="1" customWidth="1"/>
    <col min="9" max="10" width="11.75390625" style="0" bestFit="1" customWidth="1"/>
    <col min="11" max="11" width="11.00390625" style="0" bestFit="1" customWidth="1"/>
    <col min="12" max="13" width="8.125" style="0" bestFit="1" customWidth="1"/>
    <col min="14" max="14" width="12.375" style="0" bestFit="1" customWidth="1"/>
    <col min="15" max="15" width="9.00390625" style="0" bestFit="1" customWidth="1"/>
    <col min="17" max="17" width="13.25390625" style="0" bestFit="1" customWidth="1"/>
  </cols>
  <sheetData>
    <row r="1" spans="2:14" ht="20.25">
      <c r="B1" s="1906" t="s">
        <v>424</v>
      </c>
      <c r="C1" s="1906"/>
      <c r="D1" s="1906"/>
      <c r="E1" s="1906"/>
      <c r="F1" s="1906"/>
      <c r="G1" s="1906"/>
      <c r="H1" s="1906"/>
      <c r="I1" s="1906"/>
      <c r="J1" s="1906"/>
      <c r="K1" s="1906"/>
      <c r="L1" s="1906"/>
      <c r="M1" s="1906"/>
      <c r="N1" s="1906"/>
    </row>
    <row r="2" spans="2:16" ht="21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44"/>
      <c r="O2" s="44" t="s">
        <v>7</v>
      </c>
      <c r="P2" s="1"/>
    </row>
    <row r="3" spans="1:15" ht="13.5" customHeight="1">
      <c r="A3" s="1913" t="s">
        <v>9</v>
      </c>
      <c r="B3" s="1914"/>
      <c r="C3" s="1915"/>
      <c r="D3" s="71" t="s">
        <v>174</v>
      </c>
      <c r="E3" s="71" t="s">
        <v>174</v>
      </c>
      <c r="F3" s="71" t="s">
        <v>319</v>
      </c>
      <c r="G3" s="493" t="s">
        <v>288</v>
      </c>
      <c r="H3" s="71" t="s">
        <v>250</v>
      </c>
      <c r="I3" s="71" t="s">
        <v>128</v>
      </c>
      <c r="J3" s="71" t="s">
        <v>128</v>
      </c>
      <c r="K3" s="71"/>
      <c r="L3" s="72"/>
      <c r="M3" s="72"/>
      <c r="N3" s="44"/>
      <c r="O3" s="1"/>
    </row>
    <row r="4" spans="1:15" ht="13.5" customHeight="1">
      <c r="A4" s="885" t="s">
        <v>11</v>
      </c>
      <c r="B4" s="456" t="s">
        <v>13</v>
      </c>
      <c r="C4" s="1916" t="s">
        <v>121</v>
      </c>
      <c r="D4" s="887">
        <v>2021</v>
      </c>
      <c r="E4" s="69" t="s">
        <v>149</v>
      </c>
      <c r="F4" s="69" t="s">
        <v>149</v>
      </c>
      <c r="G4" s="69" t="s">
        <v>287</v>
      </c>
      <c r="H4" s="69" t="s">
        <v>149</v>
      </c>
      <c r="I4" s="69" t="s">
        <v>150</v>
      </c>
      <c r="J4" s="69" t="s">
        <v>149</v>
      </c>
      <c r="K4" s="69"/>
      <c r="L4" s="69"/>
      <c r="M4" s="69"/>
      <c r="N4" s="44"/>
      <c r="O4" s="1"/>
    </row>
    <row r="5" spans="1:15" ht="15.75" thickBot="1">
      <c r="A5" s="886" t="s">
        <v>12</v>
      </c>
      <c r="B5" s="716" t="s">
        <v>14</v>
      </c>
      <c r="C5" s="1917"/>
      <c r="D5" s="1219" t="s">
        <v>3</v>
      </c>
      <c r="E5" s="446">
        <v>2022</v>
      </c>
      <c r="F5" s="446">
        <v>2023</v>
      </c>
      <c r="G5" s="490">
        <v>2023</v>
      </c>
      <c r="H5" s="446">
        <v>2024</v>
      </c>
      <c r="I5" s="446">
        <v>2025</v>
      </c>
      <c r="J5" s="446">
        <v>2026</v>
      </c>
      <c r="K5" s="446"/>
      <c r="L5" s="73"/>
      <c r="M5" s="716"/>
      <c r="N5" s="64"/>
      <c r="O5" s="1"/>
    </row>
    <row r="6" spans="1:15" ht="13.5" thickBot="1">
      <c r="A6" s="1910"/>
      <c r="B6" s="1911"/>
      <c r="C6" s="1912"/>
      <c r="D6" s="1101">
        <f aca="true" t="shared" si="0" ref="D6:J6">SUM(D7+D54+D65+D76+D89+D107)</f>
        <v>118333.56000000001</v>
      </c>
      <c r="E6" s="1101">
        <f t="shared" si="0"/>
        <v>127066.34000000001</v>
      </c>
      <c r="F6" s="1101">
        <f>SUM(F7+F54+F65+F76+F89+F107)</f>
        <v>145908.23</v>
      </c>
      <c r="G6" s="1526">
        <f>SUM(G7++G54+G65+G76+G89+G107)</f>
        <v>146390.55999999997</v>
      </c>
      <c r="H6" s="1101">
        <f t="shared" si="0"/>
        <v>138630</v>
      </c>
      <c r="I6" s="1102">
        <f t="shared" si="0"/>
        <v>137430</v>
      </c>
      <c r="J6" s="1102">
        <f t="shared" si="0"/>
        <v>137430</v>
      </c>
      <c r="K6" s="336"/>
      <c r="L6" s="337">
        <f>SUM(L7+L50+L54)</f>
        <v>0</v>
      </c>
      <c r="M6" s="336">
        <f>SUM(M7+M50+M54)</f>
        <v>0</v>
      </c>
      <c r="N6" s="64"/>
      <c r="O6" s="1"/>
    </row>
    <row r="7" spans="1:14" ht="13.5" thickBot="1">
      <c r="A7" s="1907" t="s">
        <v>191</v>
      </c>
      <c r="B7" s="1908"/>
      <c r="C7" s="1909"/>
      <c r="D7" s="459">
        <f aca="true" t="shared" si="1" ref="D7:J7">SUM(D8:D10)</f>
        <v>104976.31</v>
      </c>
      <c r="E7" s="459">
        <f t="shared" si="1"/>
        <v>112814.95000000001</v>
      </c>
      <c r="F7" s="459">
        <f>SUM(F8:F10)</f>
        <v>127463.32</v>
      </c>
      <c r="G7" s="459">
        <f t="shared" si="1"/>
        <v>128171.70999999999</v>
      </c>
      <c r="H7" s="459">
        <f t="shared" si="1"/>
        <v>123980</v>
      </c>
      <c r="I7" s="468">
        <f t="shared" si="1"/>
        <v>123980</v>
      </c>
      <c r="J7" s="468">
        <f t="shared" si="1"/>
        <v>123980</v>
      </c>
      <c r="K7" s="300"/>
      <c r="L7" s="300">
        <f>SUM(L8:L10)</f>
        <v>0</v>
      </c>
      <c r="M7" s="717"/>
      <c r="N7" s="30"/>
    </row>
    <row r="8" spans="1:13" ht="12.75">
      <c r="A8" s="757" t="s">
        <v>374</v>
      </c>
      <c r="B8" s="610" t="s">
        <v>188</v>
      </c>
      <c r="C8" s="195" t="s">
        <v>15</v>
      </c>
      <c r="D8" s="1216">
        <v>64436.85</v>
      </c>
      <c r="E8" s="1156">
        <v>68976.61</v>
      </c>
      <c r="F8" s="1357">
        <v>80000</v>
      </c>
      <c r="G8" s="1156">
        <v>80000</v>
      </c>
      <c r="H8" s="1357">
        <v>80000</v>
      </c>
      <c r="I8" s="1522">
        <v>80000</v>
      </c>
      <c r="J8" s="1523">
        <v>80000</v>
      </c>
      <c r="K8" s="1106"/>
      <c r="L8" s="1104"/>
      <c r="M8" s="196"/>
    </row>
    <row r="9" spans="1:13" ht="12.75">
      <c r="A9" s="758" t="s">
        <v>374</v>
      </c>
      <c r="B9" s="611" t="s">
        <v>189</v>
      </c>
      <c r="C9" s="198" t="s">
        <v>16</v>
      </c>
      <c r="D9" s="1587">
        <v>23431.62</v>
      </c>
      <c r="E9" s="1155">
        <v>25265.96</v>
      </c>
      <c r="F9" s="1313">
        <v>27000</v>
      </c>
      <c r="G9" s="1155">
        <v>27000</v>
      </c>
      <c r="H9" s="1313">
        <v>28500</v>
      </c>
      <c r="I9" s="1524">
        <v>28500</v>
      </c>
      <c r="J9" s="1525">
        <v>28500</v>
      </c>
      <c r="K9" s="1107"/>
      <c r="L9" s="1105"/>
      <c r="M9" s="199"/>
    </row>
    <row r="10" spans="1:13" ht="13.5" thickBot="1">
      <c r="A10" s="759">
        <v>111.41</v>
      </c>
      <c r="B10" s="612" t="s">
        <v>188</v>
      </c>
      <c r="C10" s="201" t="s">
        <v>106</v>
      </c>
      <c r="D10" s="1555">
        <f aca="true" t="shared" si="2" ref="D10:J10">SUM(D11:D52)</f>
        <v>17107.840000000004</v>
      </c>
      <c r="E10" s="1157">
        <f t="shared" si="2"/>
        <v>18572.38</v>
      </c>
      <c r="F10" s="1351">
        <f>SUM(F11:F52)</f>
        <v>20463.32</v>
      </c>
      <c r="G10" s="1157">
        <f t="shared" si="2"/>
        <v>21171.71</v>
      </c>
      <c r="H10" s="1351">
        <f t="shared" si="2"/>
        <v>15480</v>
      </c>
      <c r="I10" s="1472">
        <f t="shared" si="2"/>
        <v>15480</v>
      </c>
      <c r="J10" s="1473">
        <f t="shared" si="2"/>
        <v>15480</v>
      </c>
      <c r="K10" s="202"/>
      <c r="L10" s="203">
        <f>SUM(L11:L46)</f>
        <v>0</v>
      </c>
      <c r="M10" s="718">
        <f>SUM(M11:M46)</f>
        <v>0</v>
      </c>
    </row>
    <row r="11" spans="1:13" ht="12.75">
      <c r="A11" s="760">
        <v>41</v>
      </c>
      <c r="B11" s="613" t="s">
        <v>188</v>
      </c>
      <c r="C11" s="204" t="s">
        <v>107</v>
      </c>
      <c r="D11" s="1246">
        <v>0</v>
      </c>
      <c r="E11" s="1158">
        <v>0</v>
      </c>
      <c r="F11" s="1474"/>
      <c r="G11" s="1834">
        <v>1</v>
      </c>
      <c r="H11" s="1474"/>
      <c r="I11" s="1475"/>
      <c r="J11" s="1475"/>
      <c r="K11" s="449"/>
      <c r="L11" s="205"/>
      <c r="M11" s="719"/>
    </row>
    <row r="12" spans="1:13" ht="12.75">
      <c r="A12" s="767"/>
      <c r="B12" s="891"/>
      <c r="C12" s="892" t="s">
        <v>461</v>
      </c>
      <c r="D12" s="1247">
        <v>186.48</v>
      </c>
      <c r="E12" s="1159">
        <v>184.93</v>
      </c>
      <c r="F12" s="1315">
        <v>500</v>
      </c>
      <c r="G12" s="1835">
        <v>500</v>
      </c>
      <c r="H12" s="1315">
        <v>500</v>
      </c>
      <c r="I12" s="1317">
        <v>500</v>
      </c>
      <c r="J12" s="1317">
        <v>500</v>
      </c>
      <c r="K12" s="888"/>
      <c r="L12" s="889"/>
      <c r="M12" s="890"/>
    </row>
    <row r="13" spans="1:13" ht="12.75">
      <c r="A13" s="761"/>
      <c r="B13" s="67"/>
      <c r="C13" s="206" t="s">
        <v>271</v>
      </c>
      <c r="D13" s="1247">
        <v>704.12</v>
      </c>
      <c r="E13" s="1159">
        <v>512</v>
      </c>
      <c r="F13" s="1315">
        <v>600</v>
      </c>
      <c r="G13" s="1835">
        <v>600</v>
      </c>
      <c r="H13" s="1315">
        <v>600</v>
      </c>
      <c r="I13" s="1327">
        <v>600</v>
      </c>
      <c r="J13" s="1327">
        <v>600</v>
      </c>
      <c r="K13" s="211"/>
      <c r="L13" s="207"/>
      <c r="M13" s="510"/>
    </row>
    <row r="14" spans="1:13" ht="12.75">
      <c r="A14" s="761"/>
      <c r="B14" s="67"/>
      <c r="C14" s="210" t="s">
        <v>17</v>
      </c>
      <c r="D14" s="1247">
        <v>620.39</v>
      </c>
      <c r="E14" s="1159">
        <v>320.54</v>
      </c>
      <c r="F14" s="1315">
        <v>500</v>
      </c>
      <c r="G14" s="1835">
        <v>500</v>
      </c>
      <c r="H14" s="1315">
        <v>500</v>
      </c>
      <c r="I14" s="1327">
        <v>500</v>
      </c>
      <c r="J14" s="1327">
        <v>500</v>
      </c>
      <c r="K14" s="208"/>
      <c r="L14" s="209"/>
      <c r="M14" s="510"/>
    </row>
    <row r="15" spans="1:13" ht="12.75">
      <c r="A15" s="761"/>
      <c r="B15" s="67"/>
      <c r="C15" s="210" t="s">
        <v>261</v>
      </c>
      <c r="D15" s="1247">
        <v>1055.74</v>
      </c>
      <c r="E15" s="1159">
        <v>1104.14</v>
      </c>
      <c r="F15" s="1315">
        <v>1100</v>
      </c>
      <c r="G15" s="1835">
        <v>1100</v>
      </c>
      <c r="H15" s="1315">
        <v>1100</v>
      </c>
      <c r="I15" s="1315">
        <v>1100</v>
      </c>
      <c r="J15" s="1315">
        <v>1100</v>
      </c>
      <c r="K15" s="1128"/>
      <c r="L15" s="209"/>
      <c r="M15" s="510"/>
    </row>
    <row r="16" spans="1:13" ht="12.75">
      <c r="A16" s="761">
        <v>111</v>
      </c>
      <c r="B16" s="67"/>
      <c r="C16" s="878" t="s">
        <v>423</v>
      </c>
      <c r="D16" s="1588"/>
      <c r="E16" s="1702"/>
      <c r="F16" s="1315"/>
      <c r="G16" s="1835"/>
      <c r="H16" s="1315"/>
      <c r="I16" s="1327"/>
      <c r="J16" s="1327"/>
      <c r="K16" s="208"/>
      <c r="L16" s="209"/>
      <c r="M16" s="510"/>
    </row>
    <row r="17" spans="1:13" ht="12.75">
      <c r="A17" s="761">
        <v>41.111</v>
      </c>
      <c r="B17" s="67"/>
      <c r="C17" s="878" t="s">
        <v>68</v>
      </c>
      <c r="D17" s="1247">
        <v>48.46</v>
      </c>
      <c r="E17" s="1702"/>
      <c r="F17" s="1315">
        <v>400</v>
      </c>
      <c r="G17" s="1835">
        <v>400</v>
      </c>
      <c r="H17" s="1315"/>
      <c r="I17" s="1327"/>
      <c r="J17" s="1327"/>
      <c r="K17" s="208"/>
      <c r="L17" s="209"/>
      <c r="M17" s="510"/>
    </row>
    <row r="18" spans="1:13" ht="12.75">
      <c r="A18" s="761">
        <v>41.111</v>
      </c>
      <c r="B18" s="67"/>
      <c r="C18" s="212" t="s">
        <v>19</v>
      </c>
      <c r="D18" s="1167">
        <v>59</v>
      </c>
      <c r="E18" s="1703"/>
      <c r="F18" s="1311"/>
      <c r="G18" s="1231">
        <v>1</v>
      </c>
      <c r="H18" s="1311"/>
      <c r="I18" s="1317"/>
      <c r="J18" s="1317"/>
      <c r="K18" s="450"/>
      <c r="L18" s="207"/>
      <c r="M18" s="510"/>
    </row>
    <row r="19" spans="1:13" ht="12.75">
      <c r="A19" s="761">
        <v>41.111</v>
      </c>
      <c r="B19" s="67"/>
      <c r="C19" s="212" t="s">
        <v>462</v>
      </c>
      <c r="D19" s="1252">
        <v>362.6</v>
      </c>
      <c r="E19" s="1161">
        <v>332.49</v>
      </c>
      <c r="F19" s="1476">
        <v>100</v>
      </c>
      <c r="G19" s="1836">
        <v>100</v>
      </c>
      <c r="H19" s="1476">
        <v>500</v>
      </c>
      <c r="I19" s="1317">
        <v>500</v>
      </c>
      <c r="J19" s="1317">
        <v>500</v>
      </c>
      <c r="K19" s="450"/>
      <c r="L19" s="207"/>
      <c r="M19" s="510"/>
    </row>
    <row r="20" spans="1:13" ht="12.75">
      <c r="A20" s="761">
        <v>41</v>
      </c>
      <c r="B20" s="186"/>
      <c r="C20" s="212" t="s">
        <v>18</v>
      </c>
      <c r="D20" s="1167">
        <v>1586.98</v>
      </c>
      <c r="E20" s="1160">
        <v>1097.88</v>
      </c>
      <c r="F20" s="1311">
        <v>1700</v>
      </c>
      <c r="G20" s="1231">
        <v>2000</v>
      </c>
      <c r="H20" s="1311">
        <v>1200</v>
      </c>
      <c r="I20" s="1467">
        <v>1200</v>
      </c>
      <c r="J20" s="1467">
        <v>1200</v>
      </c>
      <c r="K20" s="451"/>
      <c r="L20" s="214"/>
      <c r="M20" s="510"/>
    </row>
    <row r="21" spans="1:13" ht="12.75">
      <c r="A21" s="758"/>
      <c r="B21" s="186"/>
      <c r="C21" s="212" t="s">
        <v>20</v>
      </c>
      <c r="D21" s="1167">
        <v>147</v>
      </c>
      <c r="E21" s="1160">
        <v>277.15</v>
      </c>
      <c r="F21" s="1311">
        <v>550</v>
      </c>
      <c r="G21" s="1231">
        <v>550</v>
      </c>
      <c r="H21" s="1311">
        <v>150</v>
      </c>
      <c r="I21" s="1467">
        <v>150</v>
      </c>
      <c r="J21" s="1467">
        <v>150</v>
      </c>
      <c r="K21" s="451"/>
      <c r="L21" s="214"/>
      <c r="M21" s="510"/>
    </row>
    <row r="22" spans="1:13" ht="12.75">
      <c r="A22" s="761" t="s">
        <v>184</v>
      </c>
      <c r="B22" s="67"/>
      <c r="C22" s="451" t="s">
        <v>217</v>
      </c>
      <c r="D22" s="1557"/>
      <c r="E22" s="1703"/>
      <c r="F22" s="1421"/>
      <c r="G22" s="1231"/>
      <c r="H22" s="1421"/>
      <c r="I22" s="1467"/>
      <c r="J22" s="1467"/>
      <c r="K22" s="451"/>
      <c r="L22" s="214"/>
      <c r="M22" s="510"/>
    </row>
    <row r="23" spans="1:13" ht="12.75">
      <c r="A23" s="761">
        <v>41.111</v>
      </c>
      <c r="B23" s="67"/>
      <c r="C23" s="451" t="s">
        <v>201</v>
      </c>
      <c r="D23" s="1167">
        <v>42.61</v>
      </c>
      <c r="E23" s="1160">
        <v>116.58</v>
      </c>
      <c r="F23" s="1311">
        <v>100</v>
      </c>
      <c r="G23" s="1231">
        <v>100</v>
      </c>
      <c r="H23" s="1311">
        <v>100</v>
      </c>
      <c r="I23" s="1467">
        <v>100</v>
      </c>
      <c r="J23" s="1467">
        <v>100</v>
      </c>
      <c r="K23" s="451"/>
      <c r="L23" s="214"/>
      <c r="M23" s="510"/>
    </row>
    <row r="24" spans="1:13" ht="12.75">
      <c r="A24" s="762"/>
      <c r="B24" s="67"/>
      <c r="C24" s="212" t="s">
        <v>21</v>
      </c>
      <c r="D24" s="1167">
        <v>275.69</v>
      </c>
      <c r="E24" s="1160">
        <v>988.61</v>
      </c>
      <c r="F24" s="1311">
        <v>900</v>
      </c>
      <c r="G24" s="1231">
        <v>900</v>
      </c>
      <c r="H24" s="1311">
        <v>900</v>
      </c>
      <c r="I24" s="1467">
        <v>900</v>
      </c>
      <c r="J24" s="1467">
        <v>900</v>
      </c>
      <c r="K24" s="451"/>
      <c r="L24" s="214"/>
      <c r="M24" s="510"/>
    </row>
    <row r="25" spans="1:13" ht="12.75">
      <c r="A25" s="762"/>
      <c r="B25" s="67"/>
      <c r="C25" s="212" t="s">
        <v>22</v>
      </c>
      <c r="D25" s="1167">
        <v>181.22</v>
      </c>
      <c r="E25" s="1160">
        <v>724.58</v>
      </c>
      <c r="F25" s="1311">
        <v>200</v>
      </c>
      <c r="G25" s="1231">
        <v>200</v>
      </c>
      <c r="H25" s="1311">
        <v>200</v>
      </c>
      <c r="I25" s="1467">
        <v>200</v>
      </c>
      <c r="J25" s="1467">
        <v>200</v>
      </c>
      <c r="K25" s="451"/>
      <c r="L25" s="214"/>
      <c r="M25" s="510"/>
    </row>
    <row r="26" spans="1:13" ht="12.75">
      <c r="A26" s="762"/>
      <c r="B26" s="67"/>
      <c r="C26" s="212" t="s">
        <v>311</v>
      </c>
      <c r="D26" s="1167">
        <v>223.1</v>
      </c>
      <c r="E26" s="1160">
        <v>255.1</v>
      </c>
      <c r="F26" s="1311">
        <v>294.12</v>
      </c>
      <c r="G26" s="1231">
        <v>294.12</v>
      </c>
      <c r="H26" s="1311">
        <v>300</v>
      </c>
      <c r="I26" s="1467">
        <v>300</v>
      </c>
      <c r="J26" s="1467">
        <v>300</v>
      </c>
      <c r="K26" s="451"/>
      <c r="L26" s="214"/>
      <c r="M26" s="510"/>
    </row>
    <row r="27" spans="1:13" ht="12.75">
      <c r="A27" s="762"/>
      <c r="B27" s="67"/>
      <c r="C27" s="212" t="s">
        <v>310</v>
      </c>
      <c r="D27" s="1167">
        <v>1170.05</v>
      </c>
      <c r="E27" s="1160">
        <v>1421.5</v>
      </c>
      <c r="F27" s="1311">
        <v>1600</v>
      </c>
      <c r="G27" s="1231">
        <v>1600</v>
      </c>
      <c r="H27" s="1311">
        <v>1500</v>
      </c>
      <c r="I27" s="1467">
        <v>1500</v>
      </c>
      <c r="J27" s="1467">
        <v>1500</v>
      </c>
      <c r="K27" s="451"/>
      <c r="L27" s="214"/>
      <c r="M27" s="510"/>
    </row>
    <row r="28" spans="1:13" ht="12.75">
      <c r="A28" s="762"/>
      <c r="B28" s="67"/>
      <c r="C28" s="212" t="s">
        <v>312</v>
      </c>
      <c r="D28" s="1167">
        <v>83.2</v>
      </c>
      <c r="E28" s="1160">
        <v>95.4</v>
      </c>
      <c r="F28" s="1311">
        <v>135</v>
      </c>
      <c r="G28" s="1231">
        <v>150</v>
      </c>
      <c r="H28" s="1311">
        <v>130</v>
      </c>
      <c r="I28" s="1467">
        <v>130</v>
      </c>
      <c r="J28" s="1467">
        <v>130</v>
      </c>
      <c r="K28" s="451"/>
      <c r="L28" s="214"/>
      <c r="M28" s="510"/>
    </row>
    <row r="29" spans="1:13" ht="12.75">
      <c r="A29" s="762"/>
      <c r="B29" s="67"/>
      <c r="C29" s="212" t="s">
        <v>309</v>
      </c>
      <c r="D29" s="1167">
        <v>27.49</v>
      </c>
      <c r="E29" s="1160">
        <v>218.23</v>
      </c>
      <c r="F29" s="1311">
        <v>645</v>
      </c>
      <c r="G29" s="1231">
        <v>642.01</v>
      </c>
      <c r="H29" s="1311">
        <v>500</v>
      </c>
      <c r="I29" s="1467">
        <v>500</v>
      </c>
      <c r="J29" s="1467">
        <v>500</v>
      </c>
      <c r="K29" s="451"/>
      <c r="L29" s="214"/>
      <c r="M29" s="510"/>
    </row>
    <row r="30" spans="1:13" ht="12.75">
      <c r="A30" s="762"/>
      <c r="B30" s="67"/>
      <c r="C30" s="212" t="s">
        <v>23</v>
      </c>
      <c r="D30" s="1557"/>
      <c r="E30" s="1703"/>
      <c r="F30" s="1311">
        <v>217.2</v>
      </c>
      <c r="G30" s="1231">
        <v>217.2</v>
      </c>
      <c r="H30" s="1311"/>
      <c r="I30" s="1467"/>
      <c r="J30" s="1467"/>
      <c r="K30" s="451"/>
      <c r="L30" s="228"/>
      <c r="M30" s="510"/>
    </row>
    <row r="31" spans="1:13" ht="12.75">
      <c r="A31" s="762"/>
      <c r="B31" s="67"/>
      <c r="C31" s="212" t="s">
        <v>24</v>
      </c>
      <c r="D31" s="1167">
        <v>226.8</v>
      </c>
      <c r="E31" s="1160">
        <v>1127</v>
      </c>
      <c r="F31" s="1311">
        <v>622</v>
      </c>
      <c r="G31" s="1231">
        <v>722.53</v>
      </c>
      <c r="H31" s="1311">
        <v>500</v>
      </c>
      <c r="I31" s="1467">
        <v>500</v>
      </c>
      <c r="J31" s="1467">
        <v>500</v>
      </c>
      <c r="K31" s="451"/>
      <c r="L31" s="214"/>
      <c r="M31" s="510"/>
    </row>
    <row r="32" spans="1:13" ht="12.75">
      <c r="A32" s="758"/>
      <c r="B32" s="186"/>
      <c r="C32" s="212" t="s">
        <v>25</v>
      </c>
      <c r="D32" s="1557"/>
      <c r="E32" s="1703"/>
      <c r="F32" s="1311"/>
      <c r="G32" s="1231"/>
      <c r="H32" s="1311"/>
      <c r="I32" s="1467"/>
      <c r="J32" s="1467"/>
      <c r="K32" s="451"/>
      <c r="L32" s="214"/>
      <c r="M32" s="510"/>
    </row>
    <row r="33" spans="1:13" ht="12.75">
      <c r="A33" s="762"/>
      <c r="B33" s="67"/>
      <c r="C33" s="212" t="s">
        <v>26</v>
      </c>
      <c r="D33" s="1167">
        <v>361</v>
      </c>
      <c r="E33" s="1160">
        <v>110</v>
      </c>
      <c r="F33" s="1311">
        <v>200</v>
      </c>
      <c r="G33" s="1231">
        <v>135</v>
      </c>
      <c r="H33" s="1311">
        <v>200</v>
      </c>
      <c r="I33" s="1467">
        <v>200</v>
      </c>
      <c r="J33" s="1467">
        <v>200</v>
      </c>
      <c r="K33" s="451"/>
      <c r="L33" s="214"/>
      <c r="M33" s="510"/>
    </row>
    <row r="34" spans="1:13" ht="12.75">
      <c r="A34" s="761"/>
      <c r="B34" s="67"/>
      <c r="C34" s="212" t="s">
        <v>27</v>
      </c>
      <c r="D34" s="1167">
        <v>0</v>
      </c>
      <c r="E34" s="1160">
        <v>90</v>
      </c>
      <c r="F34" s="1311">
        <v>200</v>
      </c>
      <c r="G34" s="1231">
        <v>150</v>
      </c>
      <c r="H34" s="1311">
        <v>200</v>
      </c>
      <c r="I34" s="1467">
        <v>200</v>
      </c>
      <c r="J34" s="1467">
        <v>200</v>
      </c>
      <c r="K34" s="451"/>
      <c r="L34" s="214"/>
      <c r="M34" s="510"/>
    </row>
    <row r="35" spans="1:13" ht="12.75">
      <c r="A35" s="761"/>
      <c r="B35" s="67"/>
      <c r="C35" s="212" t="s">
        <v>123</v>
      </c>
      <c r="D35" s="1557"/>
      <c r="E35" s="1703"/>
      <c r="F35" s="1311"/>
      <c r="G35" s="1231"/>
      <c r="H35" s="1311"/>
      <c r="I35" s="1467"/>
      <c r="J35" s="1467"/>
      <c r="K35" s="451"/>
      <c r="L35" s="214"/>
      <c r="M35" s="510"/>
    </row>
    <row r="36" spans="1:13" ht="12.75">
      <c r="A36" s="761"/>
      <c r="B36" s="67"/>
      <c r="C36" s="212" t="s">
        <v>28</v>
      </c>
      <c r="D36" s="1167">
        <v>1510.6</v>
      </c>
      <c r="E36" s="1160">
        <v>1449.23</v>
      </c>
      <c r="F36" s="1311">
        <v>1400</v>
      </c>
      <c r="G36" s="1231">
        <v>1932.61</v>
      </c>
      <c r="H36" s="1311">
        <v>1500</v>
      </c>
      <c r="I36" s="1467">
        <v>1500</v>
      </c>
      <c r="J36" s="1467">
        <v>1500</v>
      </c>
      <c r="K36" s="451"/>
      <c r="L36" s="214"/>
      <c r="M36" s="984"/>
    </row>
    <row r="37" spans="1:13" ht="12.75">
      <c r="A37" s="66"/>
      <c r="B37" s="67"/>
      <c r="C37" s="212" t="s">
        <v>186</v>
      </c>
      <c r="D37" s="1167">
        <v>360</v>
      </c>
      <c r="E37" s="1160">
        <v>322.7</v>
      </c>
      <c r="F37" s="1311">
        <v>2000</v>
      </c>
      <c r="G37" s="1231">
        <v>2000</v>
      </c>
      <c r="H37" s="1311">
        <v>300</v>
      </c>
      <c r="I37" s="1467">
        <v>300</v>
      </c>
      <c r="J37" s="1467">
        <v>300</v>
      </c>
      <c r="K37" s="451"/>
      <c r="L37" s="214"/>
      <c r="M37" s="510"/>
    </row>
    <row r="38" spans="1:14" ht="12.75">
      <c r="A38" s="66"/>
      <c r="B38" s="67"/>
      <c r="C38" s="212" t="s">
        <v>29</v>
      </c>
      <c r="D38" s="1557"/>
      <c r="E38" s="1703"/>
      <c r="F38" s="1311"/>
      <c r="G38" s="1231"/>
      <c r="H38" s="1311"/>
      <c r="I38" s="1311"/>
      <c r="J38" s="1311"/>
      <c r="K38" s="451"/>
      <c r="L38" s="214"/>
      <c r="M38" s="510"/>
      <c r="N38" s="11"/>
    </row>
    <row r="39" spans="1:13" ht="12.75">
      <c r="A39" s="2"/>
      <c r="B39" s="67"/>
      <c r="C39" s="212" t="s">
        <v>30</v>
      </c>
      <c r="D39" s="1167">
        <v>872.81</v>
      </c>
      <c r="E39" s="1160">
        <v>823.96</v>
      </c>
      <c r="F39" s="1311">
        <v>800</v>
      </c>
      <c r="G39" s="1231">
        <v>800</v>
      </c>
      <c r="H39" s="1311">
        <v>800</v>
      </c>
      <c r="I39" s="1311">
        <v>800</v>
      </c>
      <c r="J39" s="1311">
        <v>800</v>
      </c>
      <c r="K39" s="451"/>
      <c r="L39" s="214"/>
      <c r="M39" s="510"/>
    </row>
    <row r="40" spans="1:13" ht="12.75">
      <c r="A40" s="2"/>
      <c r="B40" s="67"/>
      <c r="C40" s="212" t="s">
        <v>351</v>
      </c>
      <c r="D40" s="1167">
        <v>1163.6</v>
      </c>
      <c r="E40" s="1160"/>
      <c r="F40" s="1311"/>
      <c r="G40" s="1167"/>
      <c r="H40" s="1311"/>
      <c r="I40" s="1311"/>
      <c r="J40" s="1311"/>
      <c r="K40" s="451"/>
      <c r="L40" s="228"/>
      <c r="M40" s="510"/>
    </row>
    <row r="41" spans="1:13" ht="12.75">
      <c r="A41" s="2">
        <v>41.111</v>
      </c>
      <c r="B41" s="67"/>
      <c r="C41" s="212" t="s">
        <v>35</v>
      </c>
      <c r="D41" s="1167">
        <v>212.7</v>
      </c>
      <c r="E41" s="1160">
        <v>444.54</v>
      </c>
      <c r="F41" s="1311">
        <v>550</v>
      </c>
      <c r="G41" s="1231">
        <v>426.24</v>
      </c>
      <c r="H41" s="1311">
        <v>450</v>
      </c>
      <c r="I41" s="1311">
        <v>450</v>
      </c>
      <c r="J41" s="1311">
        <v>450</v>
      </c>
      <c r="K41" s="451"/>
      <c r="L41" s="214"/>
      <c r="M41" s="510"/>
    </row>
    <row r="42" spans="1:15" ht="12.75">
      <c r="A42" s="2"/>
      <c r="B42" s="67"/>
      <c r="C42" s="212" t="s">
        <v>342</v>
      </c>
      <c r="D42" s="1557"/>
      <c r="E42" s="1703"/>
      <c r="F42" s="1311"/>
      <c r="G42" s="1231"/>
      <c r="H42" s="1311"/>
      <c r="I42" s="1311"/>
      <c r="J42" s="1311"/>
      <c r="K42" s="451"/>
      <c r="L42" s="214"/>
      <c r="M42" s="294"/>
      <c r="O42" s="443"/>
    </row>
    <row r="43" spans="1:13" ht="12.75">
      <c r="A43" s="2"/>
      <c r="B43" s="67"/>
      <c r="C43" s="212" t="s">
        <v>32</v>
      </c>
      <c r="D43" s="1167">
        <v>617.28</v>
      </c>
      <c r="E43" s="1160">
        <v>650.45</v>
      </c>
      <c r="F43" s="1311">
        <v>650</v>
      </c>
      <c r="G43" s="1231">
        <v>650</v>
      </c>
      <c r="H43" s="1311">
        <v>650</v>
      </c>
      <c r="I43" s="1311">
        <v>650</v>
      </c>
      <c r="J43" s="1311">
        <v>650</v>
      </c>
      <c r="K43" s="213"/>
      <c r="L43" s="214"/>
      <c r="M43" s="510"/>
    </row>
    <row r="44" spans="1:13" ht="12.75">
      <c r="A44" s="474"/>
      <c r="B44" s="67"/>
      <c r="C44" s="212" t="s">
        <v>33</v>
      </c>
      <c r="D44" s="1247">
        <v>1140</v>
      </c>
      <c r="E44" s="1159">
        <v>2940</v>
      </c>
      <c r="F44" s="1315">
        <v>2500</v>
      </c>
      <c r="G44" s="1835">
        <v>2500</v>
      </c>
      <c r="H44" s="1315">
        <v>500</v>
      </c>
      <c r="I44" s="1311">
        <v>500</v>
      </c>
      <c r="J44" s="1311">
        <v>500</v>
      </c>
      <c r="K44" s="451"/>
      <c r="L44" s="214"/>
      <c r="M44" s="510"/>
    </row>
    <row r="45" spans="1:13" ht="12.75">
      <c r="A45" s="66">
        <v>41.111</v>
      </c>
      <c r="B45" s="67"/>
      <c r="C45" s="212" t="s">
        <v>300</v>
      </c>
      <c r="D45" s="1167">
        <v>102.03</v>
      </c>
      <c r="E45" s="1703"/>
      <c r="F45" s="1311"/>
      <c r="G45" s="1167"/>
      <c r="H45" s="1311"/>
      <c r="I45" s="1311"/>
      <c r="J45" s="1311"/>
      <c r="K45" s="451"/>
      <c r="L45" s="214"/>
      <c r="M45" s="510"/>
    </row>
    <row r="46" spans="1:13" ht="12.75">
      <c r="A46" s="66" t="s">
        <v>375</v>
      </c>
      <c r="B46" s="67"/>
      <c r="C46" s="206" t="s">
        <v>463</v>
      </c>
      <c r="D46" s="1609">
        <v>2925</v>
      </c>
      <c r="E46" s="1160">
        <v>2958.8</v>
      </c>
      <c r="F46" s="1311">
        <v>2000</v>
      </c>
      <c r="G46" s="1231">
        <v>2000</v>
      </c>
      <c r="H46" s="1311">
        <v>2200</v>
      </c>
      <c r="I46" s="1468">
        <v>2200</v>
      </c>
      <c r="J46" s="1468">
        <v>2200</v>
      </c>
      <c r="K46" s="452"/>
      <c r="L46" s="214"/>
      <c r="M46" s="510"/>
    </row>
    <row r="47" spans="1:13" ht="12.75">
      <c r="A47" s="66">
        <v>41</v>
      </c>
      <c r="B47" s="67"/>
      <c r="C47" s="206" t="s">
        <v>464</v>
      </c>
      <c r="D47" s="1558"/>
      <c r="E47" s="1162">
        <v>6.57</v>
      </c>
      <c r="F47" s="1350"/>
      <c r="G47" s="1162"/>
      <c r="H47" s="1350"/>
      <c r="I47" s="1467"/>
      <c r="J47" s="1467"/>
      <c r="K47" s="451"/>
      <c r="L47" s="214"/>
      <c r="M47" s="510"/>
    </row>
    <row r="48" spans="1:13" ht="12.75">
      <c r="A48" s="66">
        <v>111</v>
      </c>
      <c r="B48" s="67"/>
      <c r="C48" s="206" t="s">
        <v>465</v>
      </c>
      <c r="D48" s="1557"/>
      <c r="E48" s="1703"/>
      <c r="F48" s="1421"/>
      <c r="G48" s="1231"/>
      <c r="H48" s="1421"/>
      <c r="I48" s="1467"/>
      <c r="J48" s="1467"/>
      <c r="K48" s="451"/>
      <c r="L48" s="214"/>
      <c r="M48" s="510"/>
    </row>
    <row r="49" spans="1:13" ht="12.75">
      <c r="A49" s="66"/>
      <c r="B49" s="67"/>
      <c r="C49" s="206" t="s">
        <v>252</v>
      </c>
      <c r="D49" s="1167">
        <v>683.4</v>
      </c>
      <c r="E49" s="1703"/>
      <c r="F49" s="1311"/>
      <c r="G49" s="1167"/>
      <c r="H49" s="1311"/>
      <c r="I49" s="1311"/>
      <c r="J49" s="1311"/>
      <c r="K49" s="451"/>
      <c r="L49" s="214"/>
      <c r="M49" s="510"/>
    </row>
    <row r="50" spans="1:14" ht="12.75">
      <c r="A50" s="501">
        <v>111</v>
      </c>
      <c r="B50" s="272" t="s">
        <v>266</v>
      </c>
      <c r="C50" s="274"/>
      <c r="D50" s="1559"/>
      <c r="E50" s="1704"/>
      <c r="F50" s="1425"/>
      <c r="G50" s="1232"/>
      <c r="H50" s="1425"/>
      <c r="I50" s="1313"/>
      <c r="J50" s="1313"/>
      <c r="K50" s="199"/>
      <c r="L50" s="504"/>
      <c r="M50" s="720"/>
      <c r="N50" s="11"/>
    </row>
    <row r="51" spans="1:13" ht="12.75">
      <c r="A51" s="400"/>
      <c r="B51" s="187"/>
      <c r="C51" s="212" t="s">
        <v>34</v>
      </c>
      <c r="D51" s="1557"/>
      <c r="E51" s="1703"/>
      <c r="F51" s="1311"/>
      <c r="G51" s="1231"/>
      <c r="H51" s="1311"/>
      <c r="I51" s="1315"/>
      <c r="J51" s="1315"/>
      <c r="K51" s="505"/>
      <c r="L51" s="228"/>
      <c r="M51" s="509"/>
    </row>
    <row r="52" spans="1:13" ht="12.75">
      <c r="A52" s="6"/>
      <c r="B52" s="500"/>
      <c r="C52" s="278" t="s">
        <v>466</v>
      </c>
      <c r="D52" s="1589">
        <v>158.49</v>
      </c>
      <c r="E52" s="1705"/>
      <c r="F52" s="1477"/>
      <c r="G52" s="1233"/>
      <c r="H52" s="1477"/>
      <c r="I52" s="1327"/>
      <c r="J52" s="1327"/>
      <c r="K52" s="208"/>
      <c r="L52" s="228"/>
      <c r="M52" s="509"/>
    </row>
    <row r="53" spans="1:13" ht="12.75">
      <c r="A53" s="6"/>
      <c r="B53" s="500"/>
      <c r="C53" s="227"/>
      <c r="D53" s="1121">
        <v>2021</v>
      </c>
      <c r="E53" s="1121">
        <v>2022</v>
      </c>
      <c r="F53" s="1121">
        <v>2023</v>
      </c>
      <c r="G53" s="1759">
        <v>2023</v>
      </c>
      <c r="H53" s="1121">
        <v>2024</v>
      </c>
      <c r="I53" s="1121">
        <v>2025</v>
      </c>
      <c r="J53" s="1121">
        <v>2026</v>
      </c>
      <c r="K53" s="1504"/>
      <c r="L53" s="1505"/>
      <c r="M53" s="810"/>
    </row>
    <row r="54" spans="1:14" ht="13.5" thickBot="1">
      <c r="A54" s="1114" t="s">
        <v>192</v>
      </c>
      <c r="B54" s="1115"/>
      <c r="C54" s="1114"/>
      <c r="D54" s="1117">
        <f aca="true" t="shared" si="3" ref="D54:J54">SUM(D55)</f>
        <v>2729.71</v>
      </c>
      <c r="E54" s="1117">
        <f t="shared" si="3"/>
        <v>4935.66</v>
      </c>
      <c r="F54" s="1117">
        <f t="shared" si="3"/>
        <v>7500</v>
      </c>
      <c r="G54" s="1261">
        <f t="shared" si="3"/>
        <v>7500</v>
      </c>
      <c r="H54" s="1117">
        <f t="shared" si="3"/>
        <v>5100</v>
      </c>
      <c r="I54" s="1116">
        <f t="shared" si="3"/>
        <v>3900</v>
      </c>
      <c r="J54" s="1118">
        <f t="shared" si="3"/>
        <v>3900</v>
      </c>
      <c r="K54" s="307"/>
      <c r="L54" s="308">
        <f>SUM(L55)</f>
        <v>0</v>
      </c>
      <c r="M54" s="809">
        <f>SUM(M55)</f>
        <v>0</v>
      </c>
      <c r="N54" s="44" t="s">
        <v>6</v>
      </c>
    </row>
    <row r="55" spans="1:13" ht="13.5" thickBot="1">
      <c r="A55" s="763">
        <v>41.111</v>
      </c>
      <c r="B55" s="1001" t="s">
        <v>272</v>
      </c>
      <c r="C55" s="220" t="s">
        <v>109</v>
      </c>
      <c r="D55" s="1164">
        <f aca="true" t="shared" si="4" ref="D55:J55">SUM(D56:D64)</f>
        <v>2729.71</v>
      </c>
      <c r="E55" s="1164">
        <f t="shared" si="4"/>
        <v>4935.66</v>
      </c>
      <c r="F55" s="1355">
        <f>SUM(F56:F64)</f>
        <v>7500</v>
      </c>
      <c r="G55" s="1259">
        <f t="shared" si="4"/>
        <v>7500</v>
      </c>
      <c r="H55" s="1355">
        <f t="shared" si="4"/>
        <v>5100</v>
      </c>
      <c r="I55" s="1456">
        <f t="shared" si="4"/>
        <v>3900</v>
      </c>
      <c r="J55" s="1461">
        <f t="shared" si="4"/>
        <v>3900</v>
      </c>
      <c r="K55" s="221"/>
      <c r="L55" s="222">
        <f>SUM(L56:L62)</f>
        <v>0</v>
      </c>
      <c r="M55" s="701">
        <f>SUM(M56:M62)</f>
        <v>0</v>
      </c>
    </row>
    <row r="56" spans="1:15" ht="12.75">
      <c r="A56" s="4"/>
      <c r="B56" s="81"/>
      <c r="C56" s="223" t="s">
        <v>124</v>
      </c>
      <c r="D56" s="1560"/>
      <c r="E56" s="1706"/>
      <c r="F56" s="1462"/>
      <c r="G56" s="1608"/>
      <c r="H56" s="1462"/>
      <c r="I56" s="1463"/>
      <c r="J56" s="1464"/>
      <c r="K56" s="1129"/>
      <c r="L56" s="225"/>
      <c r="M56" s="223"/>
      <c r="O56" s="443"/>
    </row>
    <row r="57" spans="1:13" ht="12.75">
      <c r="A57" s="2"/>
      <c r="B57" s="67"/>
      <c r="C57" s="223" t="s">
        <v>317</v>
      </c>
      <c r="D57" s="1560"/>
      <c r="E57" s="1165">
        <v>500</v>
      </c>
      <c r="F57" s="1462"/>
      <c r="G57" s="1165"/>
      <c r="H57" s="1462"/>
      <c r="I57" s="1463"/>
      <c r="J57" s="1465"/>
      <c r="K57" s="1130"/>
      <c r="L57" s="214"/>
      <c r="M57" s="212"/>
    </row>
    <row r="58" spans="1:13" ht="12.75">
      <c r="A58" s="7"/>
      <c r="B58" s="67"/>
      <c r="C58" s="223" t="s">
        <v>439</v>
      </c>
      <c r="D58" s="1560"/>
      <c r="E58" s="1706"/>
      <c r="F58" s="1840">
        <v>600</v>
      </c>
      <c r="G58" s="1839">
        <v>600</v>
      </c>
      <c r="H58" s="1462"/>
      <c r="I58" s="1463"/>
      <c r="J58" s="1465"/>
      <c r="K58" s="1130"/>
      <c r="L58" s="214"/>
      <c r="M58" s="212"/>
    </row>
    <row r="59" spans="1:13" ht="12.75">
      <c r="A59" s="7"/>
      <c r="B59" s="67"/>
      <c r="C59" s="223" t="s">
        <v>318</v>
      </c>
      <c r="D59" s="1167">
        <v>700</v>
      </c>
      <c r="E59" s="1703"/>
      <c r="F59" s="1466">
        <v>2000</v>
      </c>
      <c r="G59" s="1231">
        <v>2000</v>
      </c>
      <c r="H59" s="1466"/>
      <c r="I59" s="1467"/>
      <c r="J59" s="1327"/>
      <c r="K59" s="972"/>
      <c r="L59" s="228"/>
      <c r="M59" s="278"/>
    </row>
    <row r="60" spans="1:13" ht="12.75">
      <c r="A60" s="7"/>
      <c r="B60" s="2"/>
      <c r="C60" s="223" t="s">
        <v>185</v>
      </c>
      <c r="D60" s="1167">
        <v>799.5</v>
      </c>
      <c r="E60" s="1160">
        <v>900</v>
      </c>
      <c r="F60" s="1311">
        <v>1000</v>
      </c>
      <c r="G60" s="1231">
        <v>1000</v>
      </c>
      <c r="H60" s="1311">
        <v>1200</v>
      </c>
      <c r="I60" s="1468"/>
      <c r="J60" s="1465"/>
      <c r="K60" s="1130"/>
      <c r="L60" s="214"/>
      <c r="M60" s="702"/>
    </row>
    <row r="61" spans="1:13" ht="12.75">
      <c r="A61" s="7"/>
      <c r="B61" s="2"/>
      <c r="C61" s="212" t="s">
        <v>142</v>
      </c>
      <c r="D61" s="1253">
        <v>1230.21</v>
      </c>
      <c r="E61" s="1169">
        <v>1738.89</v>
      </c>
      <c r="F61" s="1411">
        <v>2000</v>
      </c>
      <c r="G61" s="1841">
        <v>2000</v>
      </c>
      <c r="H61" s="1411">
        <v>2000</v>
      </c>
      <c r="I61" s="1469">
        <v>2000</v>
      </c>
      <c r="J61" s="1469">
        <v>2000</v>
      </c>
      <c r="K61" s="1130"/>
      <c r="L61" s="214"/>
      <c r="M61" s="702"/>
    </row>
    <row r="62" spans="1:13" ht="12.75">
      <c r="A62" s="400"/>
      <c r="B62" s="187"/>
      <c r="C62" s="212" t="s">
        <v>390</v>
      </c>
      <c r="D62" s="1253"/>
      <c r="E62" s="1169">
        <v>1707.08</v>
      </c>
      <c r="F62" s="1411">
        <v>1900</v>
      </c>
      <c r="G62" s="1841">
        <v>1900</v>
      </c>
      <c r="H62" s="1411">
        <v>1900</v>
      </c>
      <c r="I62" s="1469">
        <v>1900</v>
      </c>
      <c r="J62" s="1469">
        <v>1900</v>
      </c>
      <c r="K62" s="935"/>
      <c r="L62" s="936"/>
      <c r="M62" s="985"/>
    </row>
    <row r="63" spans="1:13" ht="12.75">
      <c r="A63" s="400"/>
      <c r="B63" s="187"/>
      <c r="C63" s="223" t="s">
        <v>227</v>
      </c>
      <c r="D63" s="1554"/>
      <c r="E63" s="1160">
        <v>89.69</v>
      </c>
      <c r="F63" s="1419"/>
      <c r="G63" s="1160"/>
      <c r="H63" s="1419"/>
      <c r="I63" s="1467"/>
      <c r="J63" s="1314"/>
      <c r="K63" s="213"/>
      <c r="L63" s="214"/>
      <c r="M63" s="212"/>
    </row>
    <row r="64" spans="1:13" ht="12.75">
      <c r="A64" s="893"/>
      <c r="B64" s="894"/>
      <c r="C64" s="223" t="s">
        <v>467</v>
      </c>
      <c r="D64" s="1562"/>
      <c r="E64" s="1708"/>
      <c r="F64" s="1470"/>
      <c r="G64" s="1234"/>
      <c r="H64" s="1470"/>
      <c r="I64" s="1471"/>
      <c r="J64" s="1471"/>
      <c r="K64" s="942"/>
      <c r="L64" s="941">
        <f>SUM(L65+L76+L115+L125)</f>
        <v>0</v>
      </c>
      <c r="M64" s="942"/>
    </row>
    <row r="65" spans="1:13" ht="13.5" thickBot="1">
      <c r="A65" s="1882" t="s">
        <v>234</v>
      </c>
      <c r="B65" s="1883"/>
      <c r="C65" s="1884"/>
      <c r="D65" s="1060">
        <f aca="true" t="shared" si="5" ref="D65:J65">SUM(D66)</f>
        <v>302.63</v>
      </c>
      <c r="E65" s="1060">
        <f t="shared" si="5"/>
        <v>295.51</v>
      </c>
      <c r="F65" s="1060">
        <f t="shared" si="5"/>
        <v>305</v>
      </c>
      <c r="G65" s="1229">
        <f t="shared" si="5"/>
        <v>305</v>
      </c>
      <c r="H65" s="1060">
        <f t="shared" si="5"/>
        <v>300</v>
      </c>
      <c r="I65" s="937">
        <f t="shared" si="5"/>
        <v>300</v>
      </c>
      <c r="J65" s="937">
        <f t="shared" si="5"/>
        <v>300</v>
      </c>
      <c r="K65" s="938"/>
      <c r="L65" s="939">
        <f>SUM(L66)</f>
        <v>0</v>
      </c>
      <c r="M65" s="940">
        <f>SUM(M66)</f>
        <v>0</v>
      </c>
    </row>
    <row r="66" spans="1:13" ht="13.5" thickBot="1">
      <c r="A66" s="763">
        <v>111</v>
      </c>
      <c r="B66" s="132" t="s">
        <v>267</v>
      </c>
      <c r="C66" s="229" t="s">
        <v>91</v>
      </c>
      <c r="D66" s="1164">
        <f aca="true" t="shared" si="6" ref="D66:J66">SUM(D67:D75)</f>
        <v>302.63</v>
      </c>
      <c r="E66" s="1164">
        <f t="shared" si="6"/>
        <v>295.51</v>
      </c>
      <c r="F66" s="1355">
        <f t="shared" si="6"/>
        <v>305</v>
      </c>
      <c r="G66" s="1259">
        <f t="shared" si="6"/>
        <v>305</v>
      </c>
      <c r="H66" s="1355">
        <f t="shared" si="6"/>
        <v>300</v>
      </c>
      <c r="I66" s="1456">
        <f t="shared" si="6"/>
        <v>300</v>
      </c>
      <c r="J66" s="1456">
        <f t="shared" si="6"/>
        <v>300</v>
      </c>
      <c r="K66" s="230"/>
      <c r="L66" s="231">
        <f>SUM(L67:L73)</f>
        <v>0</v>
      </c>
      <c r="M66" s="220">
        <f>SUM(M67:M75)</f>
        <v>0</v>
      </c>
    </row>
    <row r="67" spans="1:13" ht="12.75">
      <c r="A67" s="764"/>
      <c r="B67" s="191"/>
      <c r="C67" s="436" t="s">
        <v>40</v>
      </c>
      <c r="D67" s="1563"/>
      <c r="E67" s="1709"/>
      <c r="F67" s="1303"/>
      <c r="G67" s="1606"/>
      <c r="H67" s="1303"/>
      <c r="I67" s="1457"/>
      <c r="J67" s="1457"/>
      <c r="K67" s="232"/>
      <c r="L67" s="233"/>
      <c r="M67" s="704"/>
    </row>
    <row r="68" spans="1:13" ht="12.75">
      <c r="A68" s="765"/>
      <c r="B68" s="89"/>
      <c r="C68" s="278" t="s">
        <v>38</v>
      </c>
      <c r="D68" s="1167">
        <v>48.05</v>
      </c>
      <c r="E68" s="1160">
        <v>81</v>
      </c>
      <c r="F68" s="1311">
        <v>80</v>
      </c>
      <c r="G68" s="1231">
        <v>80</v>
      </c>
      <c r="H68" s="1311">
        <v>80</v>
      </c>
      <c r="I68" s="1350">
        <v>80</v>
      </c>
      <c r="J68" s="1350">
        <v>80</v>
      </c>
      <c r="K68" s="234"/>
      <c r="L68" s="235"/>
      <c r="M68" s="705"/>
    </row>
    <row r="69" spans="1:13" ht="12.75">
      <c r="A69" s="932"/>
      <c r="B69" s="89"/>
      <c r="C69" s="298" t="s">
        <v>143</v>
      </c>
      <c r="D69" s="1561"/>
      <c r="E69" s="1707"/>
      <c r="F69" s="1411"/>
      <c r="G69" s="1607"/>
      <c r="H69" s="1411"/>
      <c r="I69" s="1458"/>
      <c r="J69" s="1458"/>
      <c r="K69" s="933"/>
      <c r="L69" s="934"/>
      <c r="M69" s="705"/>
    </row>
    <row r="70" spans="1:13" ht="12.75">
      <c r="A70" s="932"/>
      <c r="B70" s="89"/>
      <c r="C70" s="298" t="s">
        <v>321</v>
      </c>
      <c r="D70" s="1561"/>
      <c r="E70" s="1707"/>
      <c r="F70" s="1411"/>
      <c r="G70" s="1607"/>
      <c r="H70" s="1411"/>
      <c r="I70" s="1458"/>
      <c r="J70" s="1458"/>
      <c r="K70" s="933"/>
      <c r="L70" s="934"/>
      <c r="M70" s="705"/>
    </row>
    <row r="71" spans="1:13" ht="12.75">
      <c r="A71" s="932"/>
      <c r="B71" s="89"/>
      <c r="C71" s="298" t="s">
        <v>468</v>
      </c>
      <c r="D71" s="1253">
        <v>116</v>
      </c>
      <c r="E71" s="1707"/>
      <c r="F71" s="1411">
        <v>60</v>
      </c>
      <c r="G71" s="1841">
        <v>60</v>
      </c>
      <c r="H71" s="1411">
        <v>60</v>
      </c>
      <c r="I71" s="1458">
        <v>60</v>
      </c>
      <c r="J71" s="1458">
        <v>60</v>
      </c>
      <c r="K71" s="933"/>
      <c r="L71" s="934"/>
      <c r="M71" s="705"/>
    </row>
    <row r="72" spans="1:13" ht="12.75">
      <c r="A72" s="932"/>
      <c r="B72" s="89"/>
      <c r="C72" s="437" t="s">
        <v>39</v>
      </c>
      <c r="D72" s="1253">
        <v>76.58</v>
      </c>
      <c r="E72" s="1169">
        <v>155.31</v>
      </c>
      <c r="F72" s="1411">
        <v>100</v>
      </c>
      <c r="G72" s="1841">
        <v>100</v>
      </c>
      <c r="H72" s="1411">
        <v>100</v>
      </c>
      <c r="I72" s="1458">
        <v>100</v>
      </c>
      <c r="J72" s="1458">
        <v>100</v>
      </c>
      <c r="K72" s="933"/>
      <c r="L72" s="934"/>
      <c r="M72" s="705"/>
    </row>
    <row r="73" spans="1:13" ht="13.5" thickBot="1">
      <c r="A73" s="766"/>
      <c r="B73" s="104"/>
      <c r="C73" s="437" t="s">
        <v>235</v>
      </c>
      <c r="D73" s="1254">
        <v>35</v>
      </c>
      <c r="E73" s="1171">
        <v>29.2</v>
      </c>
      <c r="F73" s="1459">
        <v>35</v>
      </c>
      <c r="G73" s="1844">
        <v>35</v>
      </c>
      <c r="H73" s="1459">
        <v>30</v>
      </c>
      <c r="I73" s="1460">
        <v>30</v>
      </c>
      <c r="J73" s="1460">
        <v>30</v>
      </c>
      <c r="K73" s="236"/>
      <c r="L73" s="237"/>
      <c r="M73" s="706"/>
    </row>
    <row r="74" spans="1:13" ht="13.5" thickBot="1">
      <c r="A74" s="766"/>
      <c r="B74" s="104"/>
      <c r="C74" s="437" t="s">
        <v>26</v>
      </c>
      <c r="D74" s="1564"/>
      <c r="E74" s="1171">
        <v>30</v>
      </c>
      <c r="F74" s="1459">
        <v>30</v>
      </c>
      <c r="G74" s="1844">
        <v>30</v>
      </c>
      <c r="H74" s="1459">
        <v>30</v>
      </c>
      <c r="I74" s="1460">
        <v>30</v>
      </c>
      <c r="J74" s="1460">
        <v>30</v>
      </c>
      <c r="K74" s="236"/>
      <c r="L74" s="237"/>
      <c r="M74" s="706"/>
    </row>
    <row r="75" spans="1:13" ht="13.5" thickBot="1">
      <c r="A75" s="192"/>
      <c r="B75" s="192"/>
      <c r="C75" s="437" t="s">
        <v>28</v>
      </c>
      <c r="D75" s="1254">
        <v>27</v>
      </c>
      <c r="E75" s="1710"/>
      <c r="F75" s="1459"/>
      <c r="G75" s="1254"/>
      <c r="H75" s="1459"/>
      <c r="I75" s="1460"/>
      <c r="J75" s="1460"/>
      <c r="K75" s="238"/>
      <c r="L75" s="238"/>
      <c r="M75" s="192"/>
    </row>
    <row r="76" spans="1:13" ht="13.5" thickBot="1">
      <c r="A76" s="1885" t="s">
        <v>156</v>
      </c>
      <c r="B76" s="1886"/>
      <c r="C76" s="1887"/>
      <c r="D76" s="471">
        <f>SUM(D78:D80)</f>
        <v>3502.5</v>
      </c>
      <c r="E76" s="471">
        <f aca="true" t="shared" si="7" ref="E76:J76">SUM(E77)</f>
        <v>4514.38</v>
      </c>
      <c r="F76" s="471">
        <f t="shared" si="7"/>
        <v>5051.28</v>
      </c>
      <c r="G76" s="1257">
        <f t="shared" si="7"/>
        <v>4829.49</v>
      </c>
      <c r="H76" s="471">
        <f t="shared" si="7"/>
        <v>5050</v>
      </c>
      <c r="I76" s="1100">
        <f t="shared" si="7"/>
        <v>5050</v>
      </c>
      <c r="J76" s="1100">
        <f t="shared" si="7"/>
        <v>5050</v>
      </c>
      <c r="K76" s="171"/>
      <c r="L76" s="172">
        <f>SUM(L77)</f>
        <v>0</v>
      </c>
      <c r="M76" s="703">
        <f>SUM(M77)</f>
        <v>0</v>
      </c>
    </row>
    <row r="77" spans="1:13" ht="13.5" thickBot="1">
      <c r="A77" s="763">
        <v>111.41</v>
      </c>
      <c r="B77" s="84" t="s">
        <v>268</v>
      </c>
      <c r="C77" s="239" t="s">
        <v>110</v>
      </c>
      <c r="D77" s="1172">
        <f aca="true" t="shared" si="8" ref="D77:J77">SUM(D78:D80)</f>
        <v>3502.5</v>
      </c>
      <c r="E77" s="1172">
        <f t="shared" si="8"/>
        <v>4514.38</v>
      </c>
      <c r="F77" s="1395">
        <f>SUM(F78:F80)</f>
        <v>5051.28</v>
      </c>
      <c r="G77" s="1248">
        <f t="shared" si="8"/>
        <v>4829.49</v>
      </c>
      <c r="H77" s="1395">
        <f t="shared" si="8"/>
        <v>5050</v>
      </c>
      <c r="I77" s="1452">
        <f t="shared" si="8"/>
        <v>5050</v>
      </c>
      <c r="J77" s="1452">
        <f t="shared" si="8"/>
        <v>5050</v>
      </c>
      <c r="K77" s="325"/>
      <c r="L77" s="325">
        <f>SUM(L78:L79)</f>
        <v>0</v>
      </c>
      <c r="M77" s="707">
        <f>SUM(M78:M79)</f>
        <v>0</v>
      </c>
    </row>
    <row r="78" spans="1:15" ht="12.75">
      <c r="A78" s="700">
        <v>111</v>
      </c>
      <c r="B78" s="82"/>
      <c r="C78" s="401" t="s">
        <v>469</v>
      </c>
      <c r="D78" s="1255">
        <v>1050.89</v>
      </c>
      <c r="E78" s="1173">
        <v>1045.23</v>
      </c>
      <c r="F78" s="1319">
        <v>1251.28</v>
      </c>
      <c r="G78" s="1837">
        <v>1251.28</v>
      </c>
      <c r="H78" s="1319">
        <v>1250</v>
      </c>
      <c r="I78" s="1370">
        <v>1250</v>
      </c>
      <c r="J78" s="1370">
        <v>1250</v>
      </c>
      <c r="K78" s="631"/>
      <c r="L78" s="631"/>
      <c r="M78" s="708"/>
      <c r="O78" s="27"/>
    </row>
    <row r="79" spans="1:13" ht="12.75">
      <c r="A79" s="768">
        <v>41</v>
      </c>
      <c r="B79" s="495"/>
      <c r="C79" s="401" t="s">
        <v>469</v>
      </c>
      <c r="D79" s="1256">
        <v>2451.61</v>
      </c>
      <c r="E79" s="1174">
        <v>3469.15</v>
      </c>
      <c r="F79" s="1450">
        <v>3800</v>
      </c>
      <c r="G79" s="1838">
        <v>3578.21</v>
      </c>
      <c r="H79" s="1450">
        <v>3800</v>
      </c>
      <c r="I79" s="1453">
        <v>3800</v>
      </c>
      <c r="J79" s="1453">
        <v>3800</v>
      </c>
      <c r="K79" s="326"/>
      <c r="L79" s="326"/>
      <c r="M79" s="75"/>
    </row>
    <row r="80" spans="1:13" ht="12.75">
      <c r="A80" s="513"/>
      <c r="B80" s="190"/>
      <c r="C80" s="401"/>
      <c r="D80" s="1175"/>
      <c r="E80" s="1712"/>
      <c r="F80" s="1447"/>
      <c r="G80" s="1236"/>
      <c r="H80" s="1447"/>
      <c r="I80" s="1454"/>
      <c r="J80" s="1455"/>
      <c r="K80" s="240"/>
      <c r="L80" s="240"/>
      <c r="M80" s="514"/>
    </row>
    <row r="81" spans="1:14" ht="12.75">
      <c r="A81" s="1900" t="s">
        <v>328</v>
      </c>
      <c r="B81" s="1901"/>
      <c r="C81" s="1902"/>
      <c r="D81" s="1517">
        <f aca="true" t="shared" si="9" ref="D81:J81">SUM(D82:D88)</f>
        <v>16961.79</v>
      </c>
      <c r="E81" s="1517">
        <f t="shared" si="9"/>
        <v>0</v>
      </c>
      <c r="F81" s="1517">
        <f>SUM(F82:F88)</f>
        <v>129</v>
      </c>
      <c r="G81" s="1517">
        <f>SUM(G82:G88)</f>
        <v>133</v>
      </c>
      <c r="H81" s="1517">
        <f t="shared" si="9"/>
        <v>133</v>
      </c>
      <c r="I81" s="1764">
        <f t="shared" si="9"/>
        <v>133</v>
      </c>
      <c r="J81" s="1764">
        <f t="shared" si="9"/>
        <v>133</v>
      </c>
      <c r="K81" s="1518"/>
      <c r="L81" s="1518"/>
      <c r="M81" s="88"/>
      <c r="N81" s="15"/>
    </row>
    <row r="82" spans="1:14" ht="12.75">
      <c r="A82" s="768">
        <v>41.111</v>
      </c>
      <c r="B82" s="495" t="s">
        <v>329</v>
      </c>
      <c r="C82" s="401" t="s">
        <v>470</v>
      </c>
      <c r="D82" s="1251">
        <v>618.6</v>
      </c>
      <c r="E82" s="1679"/>
      <c r="F82" s="1450"/>
      <c r="G82" s="1605"/>
      <c r="H82" s="1450"/>
      <c r="I82" s="1443"/>
      <c r="J82" s="1443"/>
      <c r="K82" s="257"/>
      <c r="L82" s="257"/>
      <c r="M82" s="709"/>
      <c r="N82" s="15"/>
    </row>
    <row r="83" spans="1:14" ht="12.75">
      <c r="A83" s="768"/>
      <c r="B83" s="495"/>
      <c r="C83" s="407" t="s">
        <v>471</v>
      </c>
      <c r="D83" s="1251">
        <v>442.75</v>
      </c>
      <c r="E83" s="1679"/>
      <c r="F83" s="1450"/>
      <c r="G83" s="1605"/>
      <c r="H83" s="1450"/>
      <c r="I83" s="1443"/>
      <c r="J83" s="1443"/>
      <c r="K83" s="257"/>
      <c r="L83" s="257"/>
      <c r="M83" s="709"/>
      <c r="N83" s="15"/>
    </row>
    <row r="84" spans="1:14" ht="12.75">
      <c r="A84" s="768"/>
      <c r="B84" s="495"/>
      <c r="C84" s="496" t="s">
        <v>201</v>
      </c>
      <c r="D84" s="1251">
        <v>714.24</v>
      </c>
      <c r="E84" s="1680"/>
      <c r="F84" s="1448"/>
      <c r="G84" s="1605"/>
      <c r="H84" s="1448"/>
      <c r="I84" s="1443"/>
      <c r="J84" s="1443"/>
      <c r="K84" s="257"/>
      <c r="L84" s="257"/>
      <c r="M84" s="709"/>
      <c r="N84" s="15"/>
    </row>
    <row r="85" spans="1:14" ht="12.75">
      <c r="A85" s="768"/>
      <c r="B85" s="1591"/>
      <c r="C85" s="407" t="s">
        <v>90</v>
      </c>
      <c r="D85" s="1251">
        <v>15186.2</v>
      </c>
      <c r="E85" s="1680"/>
      <c r="F85" s="1448"/>
      <c r="G85" s="1605"/>
      <c r="H85" s="1448"/>
      <c r="I85" s="1443"/>
      <c r="J85" s="1443"/>
      <c r="K85" s="257"/>
      <c r="L85" s="257"/>
      <c r="M85" s="709"/>
      <c r="N85" s="15"/>
    </row>
    <row r="86" spans="1:14" ht="12.75">
      <c r="A86" s="768"/>
      <c r="B86" s="1591"/>
      <c r="C86" s="407" t="s">
        <v>472</v>
      </c>
      <c r="D86" s="1251"/>
      <c r="E86" s="1680"/>
      <c r="F86" s="1647">
        <v>129</v>
      </c>
      <c r="G86" s="1847">
        <v>133</v>
      </c>
      <c r="H86" s="1647">
        <v>133</v>
      </c>
      <c r="I86" s="1443">
        <v>133</v>
      </c>
      <c r="J86" s="1443">
        <v>133</v>
      </c>
      <c r="K86" s="257"/>
      <c r="L86" s="257"/>
      <c r="M86" s="709"/>
      <c r="N86" s="15"/>
    </row>
    <row r="87" spans="1:14" ht="12.75">
      <c r="A87" s="768"/>
      <c r="B87" s="495"/>
      <c r="C87" s="407" t="s">
        <v>31</v>
      </c>
      <c r="D87" s="1565"/>
      <c r="E87" s="1680"/>
      <c r="F87" s="1448"/>
      <c r="G87" s="1605"/>
      <c r="H87" s="1448"/>
      <c r="I87" s="1443"/>
      <c r="J87" s="1443"/>
      <c r="K87" s="257"/>
      <c r="L87" s="257"/>
      <c r="M87" s="709"/>
      <c r="N87" s="15"/>
    </row>
    <row r="88" spans="1:14" ht="13.5" thickBot="1">
      <c r="A88" s="638"/>
      <c r="B88" s="495"/>
      <c r="C88" s="1519" t="s">
        <v>363</v>
      </c>
      <c r="D88" s="1565"/>
      <c r="E88" s="1680"/>
      <c r="F88" s="1451"/>
      <c r="G88" s="1251"/>
      <c r="H88" s="1451"/>
      <c r="I88" s="1443"/>
      <c r="J88" s="1443"/>
      <c r="K88" s="257"/>
      <c r="L88" s="257"/>
      <c r="M88" s="709"/>
      <c r="N88" s="15"/>
    </row>
    <row r="89" spans="1:14" ht="13.5" thickBot="1">
      <c r="A89" s="1885" t="s">
        <v>327</v>
      </c>
      <c r="B89" s="1886"/>
      <c r="C89" s="1887"/>
      <c r="D89" s="1063">
        <f>SUM(D90:D92)</f>
        <v>3642.42</v>
      </c>
      <c r="E89" s="1063">
        <f>SUM(E90:E92)</f>
        <v>1359.5500000000002</v>
      </c>
      <c r="F89" s="1063">
        <f>SUM(F90:F92)</f>
        <v>1688.6299999999999</v>
      </c>
      <c r="G89" s="1258">
        <f>SUM(G90:G92)</f>
        <v>1834.36</v>
      </c>
      <c r="H89" s="1063">
        <f>SUM(H90:H92)</f>
        <v>0</v>
      </c>
      <c r="I89" s="312">
        <f>SUM(I90+I92)</f>
        <v>0</v>
      </c>
      <c r="J89" s="312">
        <f>SUM(J90+J92)</f>
        <v>0</v>
      </c>
      <c r="K89" s="312"/>
      <c r="L89" s="313"/>
      <c r="M89" s="710"/>
      <c r="N89" s="15"/>
    </row>
    <row r="90" spans="1:14" ht="13.5" thickBot="1">
      <c r="A90" s="769">
        <v>111</v>
      </c>
      <c r="B90" s="193" t="s">
        <v>269</v>
      </c>
      <c r="C90" s="251" t="s">
        <v>111</v>
      </c>
      <c r="D90" s="1248">
        <v>1500</v>
      </c>
      <c r="E90" s="1172">
        <v>60</v>
      </c>
      <c r="F90" s="1395">
        <v>60</v>
      </c>
      <c r="G90" s="1235">
        <v>60</v>
      </c>
      <c r="H90" s="1395"/>
      <c r="I90" s="1396">
        <f>SUM(I91)</f>
        <v>0</v>
      </c>
      <c r="J90" s="1396">
        <f>SUM(J91)</f>
        <v>0</v>
      </c>
      <c r="K90" s="243"/>
      <c r="L90" s="252"/>
      <c r="M90" s="711"/>
      <c r="N90" s="15"/>
    </row>
    <row r="91" spans="1:14" ht="13.5" thickBot="1">
      <c r="A91" s="770"/>
      <c r="B91" s="194"/>
      <c r="C91" s="253" t="s">
        <v>473</v>
      </c>
      <c r="D91" s="1590">
        <v>890.25</v>
      </c>
      <c r="E91" s="1176">
        <v>20.97</v>
      </c>
      <c r="F91" s="1434">
        <v>39.49</v>
      </c>
      <c r="G91" s="1237">
        <v>39.49</v>
      </c>
      <c r="H91" s="1434"/>
      <c r="I91" s="1435"/>
      <c r="J91" s="1435"/>
      <c r="K91" s="254"/>
      <c r="L91" s="254"/>
      <c r="M91" s="194"/>
      <c r="N91" s="15"/>
    </row>
    <row r="92" spans="1:14" ht="13.5" thickBot="1">
      <c r="A92" s="771"/>
      <c r="B92" s="711"/>
      <c r="C92" s="229" t="s">
        <v>91</v>
      </c>
      <c r="D92" s="1172">
        <f aca="true" t="shared" si="10" ref="D92:J92">SUM(D93:D106)</f>
        <v>1252.17</v>
      </c>
      <c r="E92" s="1172">
        <f t="shared" si="10"/>
        <v>1278.5800000000002</v>
      </c>
      <c r="F92" s="1395">
        <f>SUM(F93:F106)</f>
        <v>1589.1399999999999</v>
      </c>
      <c r="G92" s="1248">
        <f t="shared" si="10"/>
        <v>1734.87</v>
      </c>
      <c r="H92" s="1395">
        <f t="shared" si="10"/>
        <v>0</v>
      </c>
      <c r="I92" s="1396">
        <f t="shared" si="10"/>
        <v>0</v>
      </c>
      <c r="J92" s="1396">
        <f t="shared" si="10"/>
        <v>0</v>
      </c>
      <c r="K92" s="243"/>
      <c r="L92" s="252"/>
      <c r="M92" s="711"/>
      <c r="N92" s="15"/>
    </row>
    <row r="93" spans="1:14" ht="12.75">
      <c r="A93" s="353"/>
      <c r="B93" s="869"/>
      <c r="C93" s="870" t="s">
        <v>143</v>
      </c>
      <c r="D93" s="1177">
        <v>173</v>
      </c>
      <c r="E93" s="1713"/>
      <c r="F93" s="1436"/>
      <c r="G93" s="1604"/>
      <c r="H93" s="1436"/>
      <c r="I93" s="1437"/>
      <c r="J93" s="1438"/>
      <c r="K93" s="492"/>
      <c r="L93" s="245"/>
      <c r="M93" s="135"/>
      <c r="N93" s="15"/>
    </row>
    <row r="94" spans="1:14" ht="12.75">
      <c r="A94" s="353"/>
      <c r="B94" s="869"/>
      <c r="C94" s="870" t="s">
        <v>321</v>
      </c>
      <c r="D94" s="1249">
        <v>73</v>
      </c>
      <c r="E94" s="1713"/>
      <c r="F94" s="1439"/>
      <c r="G94" s="1604"/>
      <c r="H94" s="1439"/>
      <c r="I94" s="1437"/>
      <c r="J94" s="1438"/>
      <c r="K94" s="492"/>
      <c r="L94" s="245"/>
      <c r="M94" s="135"/>
      <c r="N94" s="15"/>
    </row>
    <row r="95" spans="1:14" ht="12.75">
      <c r="A95" s="353"/>
      <c r="B95" s="79"/>
      <c r="C95" s="241" t="s">
        <v>187</v>
      </c>
      <c r="D95" s="1566"/>
      <c r="E95" s="1713"/>
      <c r="F95" s="1439">
        <v>10.8</v>
      </c>
      <c r="G95" s="1845">
        <v>10.8</v>
      </c>
      <c r="H95" s="1439"/>
      <c r="I95" s="1437"/>
      <c r="J95" s="1438"/>
      <c r="K95" s="492"/>
      <c r="L95" s="245"/>
      <c r="M95" s="135"/>
      <c r="N95" s="15"/>
    </row>
    <row r="96" spans="1:14" ht="12.75">
      <c r="A96" s="353">
        <v>111</v>
      </c>
      <c r="B96" s="241" t="s">
        <v>352</v>
      </c>
      <c r="C96" s="241" t="s">
        <v>353</v>
      </c>
      <c r="D96" s="1249">
        <v>382.48</v>
      </c>
      <c r="E96" s="1713"/>
      <c r="F96" s="1440"/>
      <c r="G96" s="1604"/>
      <c r="H96" s="1440"/>
      <c r="I96" s="1441"/>
      <c r="J96" s="1365"/>
      <c r="K96" s="255"/>
      <c r="L96" s="242"/>
      <c r="M96" s="31"/>
      <c r="N96" s="15"/>
    </row>
    <row r="97" spans="1:14" ht="12.75">
      <c r="A97" s="2"/>
      <c r="B97" s="78"/>
      <c r="C97" s="241" t="s">
        <v>241</v>
      </c>
      <c r="D97" s="1250"/>
      <c r="E97" s="1178">
        <v>112.7</v>
      </c>
      <c r="F97" s="1440">
        <v>207.25</v>
      </c>
      <c r="G97" s="1236">
        <v>207.25</v>
      </c>
      <c r="H97" s="1440"/>
      <c r="I97" s="1442"/>
      <c r="J97" s="1443"/>
      <c r="K97" s="256"/>
      <c r="L97" s="257"/>
      <c r="M97" s="98"/>
      <c r="N97" s="15"/>
    </row>
    <row r="98" spans="1:14" ht="12.75">
      <c r="A98" s="7"/>
      <c r="B98" s="1527"/>
      <c r="C98" s="241" t="s">
        <v>389</v>
      </c>
      <c r="D98" s="1567"/>
      <c r="E98" s="1178">
        <v>40.95</v>
      </c>
      <c r="F98" s="1440">
        <v>83.71</v>
      </c>
      <c r="G98" s="1236">
        <v>83.71</v>
      </c>
      <c r="H98" s="1440"/>
      <c r="I98" s="1442"/>
      <c r="J98" s="1443"/>
      <c r="K98" s="256"/>
      <c r="L98" s="257"/>
      <c r="M98" s="98"/>
      <c r="N98" s="15"/>
    </row>
    <row r="99" spans="1:14" ht="12.75">
      <c r="A99" s="7"/>
      <c r="B99" s="98"/>
      <c r="C99" s="241" t="s">
        <v>341</v>
      </c>
      <c r="D99" s="1178">
        <v>623.69</v>
      </c>
      <c r="E99" s="1178">
        <v>0</v>
      </c>
      <c r="F99" s="1440"/>
      <c r="G99" s="1250"/>
      <c r="H99" s="1440"/>
      <c r="I99" s="1442"/>
      <c r="J99" s="1443"/>
      <c r="K99" s="256"/>
      <c r="L99" s="257"/>
      <c r="M99" s="98"/>
      <c r="N99" s="15"/>
    </row>
    <row r="100" spans="1:14" ht="12.75">
      <c r="A100" s="107"/>
      <c r="B100" s="107"/>
      <c r="C100" s="241" t="s">
        <v>425</v>
      </c>
      <c r="D100" s="1567"/>
      <c r="E100" s="1178">
        <v>20</v>
      </c>
      <c r="F100" s="1440">
        <v>39.13</v>
      </c>
      <c r="G100" s="1236">
        <v>39.13</v>
      </c>
      <c r="H100" s="1440"/>
      <c r="I100" s="1441"/>
      <c r="J100" s="1444"/>
      <c r="K100" s="258"/>
      <c r="L100" s="242"/>
      <c r="M100" s="31"/>
      <c r="N100" s="15"/>
    </row>
    <row r="101" spans="1:14" ht="12.75">
      <c r="A101" s="772"/>
      <c r="B101" s="133"/>
      <c r="C101" s="241" t="s">
        <v>31</v>
      </c>
      <c r="D101" s="1565"/>
      <c r="E101" s="1179">
        <v>67.2</v>
      </c>
      <c r="F101" s="1445">
        <v>190.2</v>
      </c>
      <c r="G101" s="1847">
        <v>190.2</v>
      </c>
      <c r="H101" s="1445"/>
      <c r="I101" s="1446"/>
      <c r="J101" s="1364"/>
      <c r="K101" s="259"/>
      <c r="L101" s="245"/>
      <c r="M101" s="712"/>
      <c r="N101" s="15"/>
    </row>
    <row r="102" spans="1:14" ht="12.75">
      <c r="A102" s="75"/>
      <c r="B102" s="88"/>
      <c r="C102" s="241" t="s">
        <v>175</v>
      </c>
      <c r="D102" s="1567"/>
      <c r="E102" s="1178">
        <v>928.35</v>
      </c>
      <c r="F102" s="1846">
        <v>811.09</v>
      </c>
      <c r="G102" s="1236">
        <v>811.09</v>
      </c>
      <c r="H102" s="1447"/>
      <c r="I102" s="1441"/>
      <c r="J102" s="1365"/>
      <c r="K102" s="255"/>
      <c r="L102" s="242"/>
      <c r="M102" s="88"/>
      <c r="N102" s="15"/>
    </row>
    <row r="103" spans="1:14" ht="12.75">
      <c r="A103" s="75"/>
      <c r="B103" s="88"/>
      <c r="C103" s="241" t="s">
        <v>34</v>
      </c>
      <c r="D103" s="1567"/>
      <c r="E103" s="1178">
        <v>42.4</v>
      </c>
      <c r="F103" s="1440">
        <v>53</v>
      </c>
      <c r="G103" s="1236">
        <v>53</v>
      </c>
      <c r="H103" s="1440"/>
      <c r="I103" s="1441"/>
      <c r="J103" s="1365"/>
      <c r="K103" s="255"/>
      <c r="L103" s="242"/>
      <c r="M103" s="88"/>
      <c r="N103" s="15"/>
    </row>
    <row r="104" spans="1:14" ht="12.75">
      <c r="A104" s="638"/>
      <c r="B104" s="709"/>
      <c r="C104" s="496" t="s">
        <v>240</v>
      </c>
      <c r="D104" s="1565"/>
      <c r="E104" s="1179">
        <v>51.98</v>
      </c>
      <c r="F104" s="1451">
        <v>173.96</v>
      </c>
      <c r="G104" s="1847">
        <v>319.69</v>
      </c>
      <c r="H104" s="1448"/>
      <c r="I104" s="1442"/>
      <c r="J104" s="1443"/>
      <c r="K104" s="256"/>
      <c r="L104" s="257"/>
      <c r="M104" s="709"/>
      <c r="N104" s="15"/>
    </row>
    <row r="105" spans="1:14" ht="12.75">
      <c r="A105" s="638"/>
      <c r="B105" s="495"/>
      <c r="C105" s="496" t="s">
        <v>292</v>
      </c>
      <c r="D105" s="1565"/>
      <c r="E105" s="1179">
        <v>5</v>
      </c>
      <c r="F105" s="1451">
        <v>10</v>
      </c>
      <c r="G105" s="1847">
        <v>10</v>
      </c>
      <c r="H105" s="1448"/>
      <c r="I105" s="1442"/>
      <c r="J105" s="1449"/>
      <c r="K105" s="257"/>
      <c r="L105" s="257"/>
      <c r="M105" s="709"/>
      <c r="N105" s="15"/>
    </row>
    <row r="106" spans="1:14" ht="13.5" thickBot="1">
      <c r="A106" s="75"/>
      <c r="B106" s="82"/>
      <c r="C106" s="241" t="s">
        <v>438</v>
      </c>
      <c r="D106" s="1567"/>
      <c r="E106" s="1178">
        <v>10</v>
      </c>
      <c r="F106" s="1846">
        <v>10</v>
      </c>
      <c r="G106" s="1236">
        <v>10</v>
      </c>
      <c r="H106" s="1447"/>
      <c r="I106" s="1441"/>
      <c r="J106" s="1399"/>
      <c r="K106" s="242"/>
      <c r="L106" s="242"/>
      <c r="M106" s="88"/>
      <c r="N106" s="15"/>
    </row>
    <row r="107" spans="1:14" ht="13.5" thickBot="1">
      <c r="A107" s="773" t="s">
        <v>193</v>
      </c>
      <c r="B107" s="1133"/>
      <c r="C107" s="1134"/>
      <c r="D107" s="1064">
        <f aca="true" t="shared" si="11" ref="D107:J107">SUM(D108:D110)</f>
        <v>3179.99</v>
      </c>
      <c r="E107" s="1064">
        <f t="shared" si="11"/>
        <v>3146.29</v>
      </c>
      <c r="F107" s="1064">
        <f>SUM(F108:F110)</f>
        <v>3900</v>
      </c>
      <c r="G107" s="1260">
        <f t="shared" si="11"/>
        <v>3750</v>
      </c>
      <c r="H107" s="1064">
        <f t="shared" si="11"/>
        <v>4200</v>
      </c>
      <c r="I107" s="1765">
        <f t="shared" si="11"/>
        <v>4200</v>
      </c>
      <c r="J107" s="1766">
        <f t="shared" si="11"/>
        <v>4200</v>
      </c>
      <c r="K107" s="169"/>
      <c r="L107" s="170">
        <f>SUM(L110)</f>
        <v>0</v>
      </c>
      <c r="M107" s="713">
        <f>SUM(M110)</f>
        <v>0</v>
      </c>
      <c r="N107" s="15"/>
    </row>
    <row r="108" spans="1:14" ht="13.5" thickBot="1">
      <c r="A108" s="1131">
        <v>41</v>
      </c>
      <c r="B108" s="1082" t="s">
        <v>36</v>
      </c>
      <c r="C108" s="1132" t="s">
        <v>111</v>
      </c>
      <c r="D108" s="1180">
        <v>1730.99</v>
      </c>
      <c r="E108" s="1180">
        <v>1854.87</v>
      </c>
      <c r="F108" s="1420">
        <v>2100</v>
      </c>
      <c r="G108" s="1842">
        <v>2100</v>
      </c>
      <c r="H108" s="1420">
        <v>2350</v>
      </c>
      <c r="I108" s="1767">
        <v>2350</v>
      </c>
      <c r="J108" s="1768">
        <v>2350</v>
      </c>
      <c r="K108" s="1078"/>
      <c r="L108" s="1079"/>
      <c r="M108" s="1080"/>
      <c r="N108" s="15"/>
    </row>
    <row r="109" spans="1:14" ht="13.5" thickBot="1">
      <c r="A109" s="1084">
        <v>41</v>
      </c>
      <c r="B109" s="1085"/>
      <c r="C109" s="1085" t="s">
        <v>301</v>
      </c>
      <c r="D109" s="1164">
        <v>449</v>
      </c>
      <c r="E109" s="1164">
        <v>491.42</v>
      </c>
      <c r="F109" s="1355">
        <v>800</v>
      </c>
      <c r="G109" s="1843">
        <v>800</v>
      </c>
      <c r="H109" s="1355">
        <v>850</v>
      </c>
      <c r="I109" s="1769">
        <v>850</v>
      </c>
      <c r="J109" s="1770">
        <v>850</v>
      </c>
      <c r="K109" s="1078"/>
      <c r="L109" s="1079"/>
      <c r="M109" s="1080"/>
      <c r="N109" s="15"/>
    </row>
    <row r="110" spans="1:14" ht="13.5" thickBot="1">
      <c r="A110" s="1081">
        <v>41</v>
      </c>
      <c r="B110" s="1082" t="s">
        <v>36</v>
      </c>
      <c r="C110" s="1083" t="s">
        <v>108</v>
      </c>
      <c r="D110" s="1164">
        <f aca="true" t="shared" si="12" ref="D110:J110">SUM(D111:D114)</f>
        <v>1000</v>
      </c>
      <c r="E110" s="1164">
        <f t="shared" si="12"/>
        <v>800</v>
      </c>
      <c r="F110" s="1355">
        <f>SUM(F111:F114)</f>
        <v>1000</v>
      </c>
      <c r="G110" s="1259">
        <f t="shared" si="12"/>
        <v>850</v>
      </c>
      <c r="H110" s="1355">
        <f t="shared" si="12"/>
        <v>1000</v>
      </c>
      <c r="I110" s="1771">
        <f t="shared" si="12"/>
        <v>1000</v>
      </c>
      <c r="J110" s="1771">
        <f t="shared" si="12"/>
        <v>1000</v>
      </c>
      <c r="K110" s="457"/>
      <c r="L110" s="216"/>
      <c r="M110" s="714"/>
      <c r="N110" s="15"/>
    </row>
    <row r="111" spans="1:14" ht="12.75">
      <c r="A111" s="4"/>
      <c r="B111" s="80"/>
      <c r="C111" s="217" t="s">
        <v>37</v>
      </c>
      <c r="D111" s="1166">
        <v>1000</v>
      </c>
      <c r="E111" s="1165">
        <v>800</v>
      </c>
      <c r="F111" s="1309">
        <v>800</v>
      </c>
      <c r="G111" s="1839">
        <v>800</v>
      </c>
      <c r="H111" s="1309">
        <v>800</v>
      </c>
      <c r="I111" s="1772">
        <v>800</v>
      </c>
      <c r="J111" s="1772">
        <v>800</v>
      </c>
      <c r="K111" s="218"/>
      <c r="L111" s="219"/>
      <c r="M111" s="715"/>
      <c r="N111" s="15"/>
    </row>
    <row r="112" spans="1:14" ht="12.75">
      <c r="A112" s="2"/>
      <c r="B112" s="68"/>
      <c r="C112" s="1043" t="s">
        <v>107</v>
      </c>
      <c r="D112" s="1557"/>
      <c r="E112" s="1703"/>
      <c r="F112" s="1311"/>
      <c r="G112" s="1160"/>
      <c r="H112" s="1311"/>
      <c r="I112" s="1350"/>
      <c r="J112" s="1350"/>
      <c r="K112" s="499"/>
      <c r="L112" s="96"/>
      <c r="M112" s="94"/>
      <c r="N112" s="173"/>
    </row>
    <row r="113" spans="1:14" ht="12.75">
      <c r="A113" s="2"/>
      <c r="B113" s="68"/>
      <c r="C113" s="1043" t="s">
        <v>53</v>
      </c>
      <c r="D113" s="1557"/>
      <c r="E113" s="1703"/>
      <c r="F113" s="1311"/>
      <c r="G113" s="1231"/>
      <c r="H113" s="1311"/>
      <c r="I113" s="1350"/>
      <c r="J113" s="1350"/>
      <c r="K113" s="1086"/>
      <c r="L113" s="1087"/>
      <c r="M113" s="1088"/>
      <c r="N113" s="173"/>
    </row>
    <row r="114" spans="1:14" ht="12.75">
      <c r="A114" s="2"/>
      <c r="B114" s="68"/>
      <c r="C114" s="1610" t="s">
        <v>302</v>
      </c>
      <c r="D114" s="1557"/>
      <c r="E114" s="1703"/>
      <c r="F114" s="1311">
        <v>200</v>
      </c>
      <c r="G114" s="1231">
        <v>50</v>
      </c>
      <c r="H114" s="1311">
        <v>200</v>
      </c>
      <c r="I114" s="1350">
        <v>200</v>
      </c>
      <c r="J114" s="1350">
        <v>200</v>
      </c>
      <c r="K114" s="1086"/>
      <c r="L114" s="1087"/>
      <c r="M114" s="1088"/>
      <c r="N114" s="173"/>
    </row>
    <row r="115" spans="1:14" ht="13.5" thickBot="1">
      <c r="A115" s="1135" t="s">
        <v>194</v>
      </c>
      <c r="B115" s="1135"/>
      <c r="C115" s="1516"/>
      <c r="D115" s="1136">
        <f aca="true" t="shared" si="13" ref="D115:J115">SUM(D116)</f>
        <v>1665.7200000000003</v>
      </c>
      <c r="E115" s="1136">
        <f t="shared" si="13"/>
        <v>528.79</v>
      </c>
      <c r="F115" s="1136">
        <f t="shared" si="13"/>
        <v>1679.6399999999999</v>
      </c>
      <c r="G115" s="1263">
        <f t="shared" si="13"/>
        <v>1607.42</v>
      </c>
      <c r="H115" s="1136">
        <f t="shared" si="13"/>
        <v>36</v>
      </c>
      <c r="I115" s="1773">
        <f t="shared" si="13"/>
        <v>36</v>
      </c>
      <c r="J115" s="1773">
        <f t="shared" si="13"/>
        <v>36</v>
      </c>
      <c r="K115" s="1089"/>
      <c r="L115" s="1089"/>
      <c r="M115" s="1090"/>
      <c r="N115" s="174"/>
    </row>
    <row r="116" spans="1:14" ht="14.25" customHeight="1" thickBot="1">
      <c r="A116" s="1891" t="s">
        <v>171</v>
      </c>
      <c r="B116" s="1892"/>
      <c r="C116" s="1893"/>
      <c r="D116" s="1067">
        <f aca="true" t="shared" si="14" ref="D116:J116">SUM(D117)</f>
        <v>1665.7200000000003</v>
      </c>
      <c r="E116" s="1067">
        <f t="shared" si="14"/>
        <v>528.79</v>
      </c>
      <c r="F116" s="1067">
        <f t="shared" si="14"/>
        <v>1679.6399999999999</v>
      </c>
      <c r="G116" s="1264">
        <f t="shared" si="14"/>
        <v>1607.42</v>
      </c>
      <c r="H116" s="1067">
        <f t="shared" si="14"/>
        <v>36</v>
      </c>
      <c r="I116" s="1774">
        <f t="shared" si="14"/>
        <v>36</v>
      </c>
      <c r="J116" s="1774">
        <f t="shared" si="14"/>
        <v>36</v>
      </c>
      <c r="K116" s="664"/>
      <c r="L116" s="664">
        <f>SUM(L117)</f>
        <v>0</v>
      </c>
      <c r="M116" s="664">
        <f>SUM(M117)</f>
        <v>0</v>
      </c>
      <c r="N116" s="30"/>
    </row>
    <row r="117" spans="1:14" ht="14.25" customHeight="1" thickBot="1">
      <c r="A117" s="774">
        <v>41.111</v>
      </c>
      <c r="B117" s="136" t="s">
        <v>273</v>
      </c>
      <c r="C117" s="263" t="s">
        <v>99</v>
      </c>
      <c r="D117" s="1181">
        <f aca="true" t="shared" si="15" ref="D117:J117">SUM(D118:D128)</f>
        <v>1665.7200000000003</v>
      </c>
      <c r="E117" s="1181">
        <f t="shared" si="15"/>
        <v>528.79</v>
      </c>
      <c r="F117" s="1347">
        <f>SUM(F118:F128)</f>
        <v>1679.6399999999999</v>
      </c>
      <c r="G117" s="1265">
        <f t="shared" si="15"/>
        <v>1607.42</v>
      </c>
      <c r="H117" s="1347">
        <f t="shared" si="15"/>
        <v>36</v>
      </c>
      <c r="I117" s="1775">
        <f t="shared" si="15"/>
        <v>36</v>
      </c>
      <c r="J117" s="1775">
        <f t="shared" si="15"/>
        <v>36</v>
      </c>
      <c r="K117" s="289"/>
      <c r="L117" s="289">
        <f>SUM(L118:L121)</f>
        <v>0</v>
      </c>
      <c r="M117" s="289">
        <f>SUM(M118:M121)</f>
        <v>0</v>
      </c>
      <c r="N117" s="30"/>
    </row>
    <row r="118" spans="1:14" ht="12.75">
      <c r="A118" s="721">
        <v>41</v>
      </c>
      <c r="B118" s="137"/>
      <c r="C118" s="299" t="s">
        <v>101</v>
      </c>
      <c r="D118" s="1262">
        <v>291.3</v>
      </c>
      <c r="E118" s="1159">
        <v>443.52</v>
      </c>
      <c r="F118" s="1367"/>
      <c r="G118" s="1262"/>
      <c r="H118" s="1367"/>
      <c r="I118" s="1368"/>
      <c r="J118" s="1368"/>
      <c r="K118" s="303"/>
      <c r="L118" s="303"/>
      <c r="M118" s="303"/>
      <c r="N118" s="52"/>
    </row>
    <row r="119" spans="1:14" ht="12.75">
      <c r="A119" s="400">
        <v>111</v>
      </c>
      <c r="B119" s="129"/>
      <c r="C119" s="299" t="s">
        <v>101</v>
      </c>
      <c r="D119" s="1247">
        <v>35.04</v>
      </c>
      <c r="E119" s="1159">
        <v>34.86</v>
      </c>
      <c r="F119" s="1315">
        <v>35.64</v>
      </c>
      <c r="G119" s="1835">
        <v>35.64</v>
      </c>
      <c r="H119" s="1315">
        <v>35</v>
      </c>
      <c r="I119" s="1369">
        <v>35</v>
      </c>
      <c r="J119" s="1369">
        <v>35</v>
      </c>
      <c r="K119" s="270"/>
      <c r="L119" s="270"/>
      <c r="M119" s="980"/>
      <c r="N119" s="11"/>
    </row>
    <row r="120" spans="1:14" ht="12.75">
      <c r="A120" s="127">
        <v>41</v>
      </c>
      <c r="B120" s="127"/>
      <c r="C120" s="299" t="s">
        <v>101</v>
      </c>
      <c r="D120" s="1556"/>
      <c r="E120" s="1159"/>
      <c r="F120" s="1315">
        <v>390</v>
      </c>
      <c r="G120" s="1835">
        <v>417.78</v>
      </c>
      <c r="H120" s="1315"/>
      <c r="I120" s="1369"/>
      <c r="J120" s="1369"/>
      <c r="K120" s="270"/>
      <c r="L120" s="270"/>
      <c r="M120" s="270"/>
      <c r="N120" s="11"/>
    </row>
    <row r="121" spans="1:14" ht="12.75">
      <c r="A121" s="474"/>
      <c r="B121" s="128"/>
      <c r="C121" s="269" t="s">
        <v>102</v>
      </c>
      <c r="D121" s="1167">
        <v>1</v>
      </c>
      <c r="E121" s="1160">
        <v>1</v>
      </c>
      <c r="F121" s="1311">
        <v>1</v>
      </c>
      <c r="G121" s="1231">
        <v>1</v>
      </c>
      <c r="H121" s="1311">
        <v>1</v>
      </c>
      <c r="I121" s="1370">
        <v>1</v>
      </c>
      <c r="J121" s="1370">
        <v>1</v>
      </c>
      <c r="K121" s="268"/>
      <c r="L121" s="268"/>
      <c r="M121" s="268"/>
      <c r="N121" s="11"/>
    </row>
    <row r="122" spans="1:14" ht="12.75">
      <c r="A122" s="475">
        <v>41</v>
      </c>
      <c r="B122" s="128"/>
      <c r="C122" s="271" t="s">
        <v>176</v>
      </c>
      <c r="D122" s="1167">
        <v>129.98</v>
      </c>
      <c r="E122" s="1703"/>
      <c r="F122" s="1311">
        <v>173</v>
      </c>
      <c r="G122" s="1231">
        <v>173</v>
      </c>
      <c r="H122" s="1311"/>
      <c r="I122" s="1370"/>
      <c r="J122" s="1370"/>
      <c r="K122" s="268"/>
      <c r="L122" s="268"/>
      <c r="M122" s="268"/>
      <c r="N122" s="11"/>
    </row>
    <row r="123" spans="1:14" ht="12.75">
      <c r="A123" s="475">
        <v>41</v>
      </c>
      <c r="B123" s="128"/>
      <c r="C123" s="271" t="s">
        <v>274</v>
      </c>
      <c r="D123" s="1167">
        <v>500</v>
      </c>
      <c r="E123" s="1703"/>
      <c r="F123" s="1311">
        <v>580</v>
      </c>
      <c r="G123" s="1231">
        <v>580</v>
      </c>
      <c r="H123" s="1311"/>
      <c r="I123" s="1370"/>
      <c r="J123" s="1370"/>
      <c r="K123" s="268"/>
      <c r="L123" s="268"/>
      <c r="M123" s="268"/>
      <c r="N123" s="11"/>
    </row>
    <row r="124" spans="1:14" ht="12.75">
      <c r="A124" s="475">
        <v>111</v>
      </c>
      <c r="B124" s="128"/>
      <c r="C124" s="401" t="s">
        <v>204</v>
      </c>
      <c r="D124" s="1557"/>
      <c r="E124" s="1703"/>
      <c r="F124" s="1311"/>
      <c r="G124" s="1231"/>
      <c r="H124" s="1311"/>
      <c r="I124" s="1370"/>
      <c r="J124" s="1370"/>
      <c r="K124" s="268"/>
      <c r="L124" s="268"/>
      <c r="M124" s="268"/>
      <c r="N124" s="11"/>
    </row>
    <row r="125" spans="1:14" ht="12.75">
      <c r="A125" s="477">
        <v>41</v>
      </c>
      <c r="B125" s="478"/>
      <c r="C125" s="401" t="s">
        <v>376</v>
      </c>
      <c r="D125" s="1167">
        <v>48.96</v>
      </c>
      <c r="E125" s="1703"/>
      <c r="F125" s="1311"/>
      <c r="G125" s="1231"/>
      <c r="H125" s="1829"/>
      <c r="I125" s="1830"/>
      <c r="J125" s="1830"/>
      <c r="K125" s="268"/>
      <c r="L125" s="268"/>
      <c r="M125" s="268"/>
      <c r="N125" s="11"/>
    </row>
    <row r="126" spans="1:14" ht="12.75">
      <c r="A126" s="526"/>
      <c r="B126" s="527"/>
      <c r="C126" s="407" t="s">
        <v>441</v>
      </c>
      <c r="D126" s="1561"/>
      <c r="E126" s="1707"/>
      <c r="F126" s="1411">
        <v>400</v>
      </c>
      <c r="G126" s="1841">
        <v>400</v>
      </c>
      <c r="H126" s="1831"/>
      <c r="I126" s="1832"/>
      <c r="J126" s="1832"/>
      <c r="K126" s="268"/>
      <c r="L126" s="268"/>
      <c r="M126" s="268"/>
      <c r="N126" s="11"/>
    </row>
    <row r="127" spans="1:14" ht="12.75">
      <c r="A127" s="475">
        <v>41</v>
      </c>
      <c r="B127" s="128"/>
      <c r="C127" s="271" t="s">
        <v>343</v>
      </c>
      <c r="D127" s="1167">
        <v>98.54</v>
      </c>
      <c r="E127" s="1160">
        <v>49.41</v>
      </c>
      <c r="F127" s="1311">
        <v>100</v>
      </c>
      <c r="G127" s="1167"/>
      <c r="H127" s="1829"/>
      <c r="I127" s="1830"/>
      <c r="J127" s="1830"/>
      <c r="K127" s="268"/>
      <c r="L127" s="268"/>
      <c r="M127" s="268"/>
      <c r="N127" s="11"/>
    </row>
    <row r="128" spans="1:14" ht="12.75">
      <c r="A128" s="477">
        <v>41</v>
      </c>
      <c r="B128" s="478"/>
      <c r="C128" s="401" t="s">
        <v>440</v>
      </c>
      <c r="D128" s="1167">
        <v>560.9</v>
      </c>
      <c r="E128" s="1514"/>
      <c r="F128" s="1313"/>
      <c r="G128" s="1167"/>
      <c r="H128" s="1833"/>
      <c r="I128" s="1830"/>
      <c r="J128" s="1830"/>
      <c r="K128" s="268"/>
      <c r="L128" s="268"/>
      <c r="M128" s="268"/>
      <c r="N128" s="11"/>
    </row>
    <row r="129" spans="1:14" ht="12.75">
      <c r="A129" s="526"/>
      <c r="B129" s="527"/>
      <c r="C129" s="528"/>
      <c r="D129" s="1120"/>
      <c r="E129" s="1716"/>
      <c r="F129" s="1120"/>
      <c r="G129" s="1239"/>
      <c r="H129" s="1120"/>
      <c r="I129" s="288"/>
      <c r="J129" s="288"/>
      <c r="K129" s="288"/>
      <c r="L129" s="288"/>
      <c r="M129" s="288"/>
      <c r="N129" s="11"/>
    </row>
    <row r="130" spans="1:14" ht="13.5" thickBot="1">
      <c r="A130" s="813"/>
      <c r="B130" s="813"/>
      <c r="C130" s="813"/>
      <c r="D130" s="1059" t="s">
        <v>290</v>
      </c>
      <c r="E130" s="1059" t="s">
        <v>308</v>
      </c>
      <c r="F130" s="1059" t="s">
        <v>320</v>
      </c>
      <c r="G130" s="1059" t="s">
        <v>320</v>
      </c>
      <c r="H130" s="1059" t="s">
        <v>340</v>
      </c>
      <c r="I130" s="1121">
        <v>2025</v>
      </c>
      <c r="J130" s="1121">
        <v>2026</v>
      </c>
      <c r="K130" s="873"/>
      <c r="L130" s="874"/>
      <c r="M130" s="875"/>
      <c r="N130" s="141" t="s">
        <v>219</v>
      </c>
    </row>
    <row r="131" spans="1:14" ht="13.5" thickBot="1">
      <c r="A131" s="632" t="s">
        <v>195</v>
      </c>
      <c r="B131" s="816"/>
      <c r="C131" s="817"/>
      <c r="D131" s="1065">
        <f aca="true" t="shared" si="16" ref="D131:I131">SUM(D132+D155+D178)</f>
        <v>64744.46</v>
      </c>
      <c r="E131" s="1065">
        <f t="shared" si="16"/>
        <v>80899.83</v>
      </c>
      <c r="F131" s="1065">
        <f>SUM(F132+F155+F178)</f>
        <v>91391.63</v>
      </c>
      <c r="G131" s="1065">
        <f t="shared" si="16"/>
        <v>89411.73000000001</v>
      </c>
      <c r="H131" s="1065">
        <f t="shared" si="16"/>
        <v>86806.33</v>
      </c>
      <c r="I131" s="1648">
        <f t="shared" si="16"/>
        <v>86806.33</v>
      </c>
      <c r="J131" s="1648">
        <f>SUM(J132+J155+J178)</f>
        <v>86806.33</v>
      </c>
      <c r="K131" s="818"/>
      <c r="L131" s="818">
        <f>SUM(L132+L155)</f>
        <v>0</v>
      </c>
      <c r="M131" s="820">
        <f>SUM(M155+M132)</f>
        <v>0</v>
      </c>
      <c r="N131" s="175"/>
    </row>
    <row r="132" spans="1:14" ht="15.75" customHeight="1" thickBot="1">
      <c r="A132" s="667" t="s">
        <v>159</v>
      </c>
      <c r="B132" s="309"/>
      <c r="C132" s="310"/>
      <c r="D132" s="1063">
        <f aca="true" t="shared" si="17" ref="D132:J132">SUM(D133:D137)</f>
        <v>36884.719999999994</v>
      </c>
      <c r="E132" s="1063">
        <f t="shared" si="17"/>
        <v>38286.05</v>
      </c>
      <c r="F132" s="1063">
        <f>SUM(F133:F137)</f>
        <v>41963.630000000005</v>
      </c>
      <c r="G132" s="1063">
        <f t="shared" si="17"/>
        <v>41833.630000000005</v>
      </c>
      <c r="H132" s="1063">
        <f t="shared" si="17"/>
        <v>42035.33</v>
      </c>
      <c r="I132" s="1649">
        <f t="shared" si="17"/>
        <v>42035.33</v>
      </c>
      <c r="J132" s="1649">
        <f t="shared" si="17"/>
        <v>42035.33</v>
      </c>
      <c r="K132" s="312"/>
      <c r="L132" s="312">
        <f>SUM(L133:L137)</f>
        <v>0</v>
      </c>
      <c r="M132" s="698">
        <f>SUM(M133:M137)</f>
        <v>0</v>
      </c>
      <c r="N132" s="175"/>
    </row>
    <row r="133" spans="1:14" ht="13.5" thickBot="1">
      <c r="A133" s="763">
        <v>41</v>
      </c>
      <c r="B133" s="83" t="s">
        <v>46</v>
      </c>
      <c r="C133" s="261" t="s">
        <v>15</v>
      </c>
      <c r="D133" s="1183">
        <v>11933.63</v>
      </c>
      <c r="E133" s="1183">
        <v>13999.2</v>
      </c>
      <c r="F133" s="1431">
        <v>13500</v>
      </c>
      <c r="G133" s="1172">
        <v>13500</v>
      </c>
      <c r="H133" s="1431">
        <v>14000</v>
      </c>
      <c r="I133" s="1650">
        <v>14000</v>
      </c>
      <c r="J133" s="1650">
        <v>14000</v>
      </c>
      <c r="K133" s="262"/>
      <c r="L133" s="262"/>
      <c r="M133" s="251"/>
      <c r="N133" s="175"/>
    </row>
    <row r="134" spans="1:14" ht="13.5" thickBot="1">
      <c r="A134" s="763" t="s">
        <v>293</v>
      </c>
      <c r="B134" s="83"/>
      <c r="C134" s="261" t="s">
        <v>178</v>
      </c>
      <c r="D134" s="1183"/>
      <c r="E134" s="1183"/>
      <c r="F134" s="1431"/>
      <c r="G134" s="1172"/>
      <c r="H134" s="1431"/>
      <c r="I134" s="1650"/>
      <c r="J134" s="1650"/>
      <c r="K134" s="262"/>
      <c r="L134" s="262"/>
      <c r="M134" s="251"/>
      <c r="N134" s="175"/>
    </row>
    <row r="135" spans="1:14" ht="13.5" thickBot="1">
      <c r="A135" s="763" t="s">
        <v>293</v>
      </c>
      <c r="B135" s="83"/>
      <c r="C135" s="261" t="s">
        <v>177</v>
      </c>
      <c r="D135" s="1183"/>
      <c r="E135" s="1183"/>
      <c r="F135" s="1431"/>
      <c r="G135" s="1172"/>
      <c r="H135" s="1431"/>
      <c r="I135" s="1650"/>
      <c r="J135" s="1650"/>
      <c r="K135" s="262"/>
      <c r="L135" s="262"/>
      <c r="M135" s="251"/>
      <c r="N135" s="175"/>
    </row>
    <row r="136" spans="1:14" ht="12.75" customHeight="1" thickBot="1">
      <c r="A136" s="763">
        <v>41</v>
      </c>
      <c r="B136" s="134"/>
      <c r="C136" s="263" t="s">
        <v>179</v>
      </c>
      <c r="D136" s="1183">
        <v>4203.29</v>
      </c>
      <c r="E136" s="1183">
        <v>4922.83</v>
      </c>
      <c r="F136" s="1431">
        <v>5000</v>
      </c>
      <c r="G136" s="1172">
        <v>5000</v>
      </c>
      <c r="H136" s="1431">
        <v>5000</v>
      </c>
      <c r="I136" s="1650">
        <v>5000</v>
      </c>
      <c r="J136" s="1650">
        <v>5000</v>
      </c>
      <c r="K136" s="262"/>
      <c r="L136" s="262"/>
      <c r="M136" s="699"/>
      <c r="N136" s="175"/>
    </row>
    <row r="137" spans="1:14" ht="12.75" customHeight="1">
      <c r="A137" s="1628"/>
      <c r="B137" s="1629"/>
      <c r="C137" s="1630" t="s">
        <v>47</v>
      </c>
      <c r="D137" s="1211">
        <f aca="true" t="shared" si="18" ref="D137:J137">SUM(D138:D154)</f>
        <v>20747.799999999996</v>
      </c>
      <c r="E137" s="1211">
        <f t="shared" si="18"/>
        <v>19364.020000000004</v>
      </c>
      <c r="F137" s="1322">
        <f>SUM(F138:F154)</f>
        <v>23463.63</v>
      </c>
      <c r="G137" s="1211">
        <f t="shared" si="18"/>
        <v>23333.63</v>
      </c>
      <c r="H137" s="1322">
        <f t="shared" si="18"/>
        <v>23035.33</v>
      </c>
      <c r="I137" s="1323">
        <f t="shared" si="18"/>
        <v>23035.33</v>
      </c>
      <c r="J137" s="1323">
        <f t="shared" si="18"/>
        <v>23035.33</v>
      </c>
      <c r="K137" s="425"/>
      <c r="L137" s="425">
        <f>SUM(L139:L150)</f>
        <v>0</v>
      </c>
      <c r="M137" s="1631">
        <f>SUM(M139:M149)</f>
        <v>0</v>
      </c>
      <c r="N137" s="183"/>
    </row>
    <row r="138" spans="1:14" ht="12.75" customHeight="1">
      <c r="A138" s="66"/>
      <c r="B138" s="85"/>
      <c r="C138" s="1163" t="s">
        <v>395</v>
      </c>
      <c r="D138" s="1160"/>
      <c r="E138" s="1160">
        <v>187</v>
      </c>
      <c r="F138" s="1311">
        <v>180</v>
      </c>
      <c r="G138" s="1231">
        <v>100</v>
      </c>
      <c r="H138" s="1311">
        <v>180</v>
      </c>
      <c r="I138" s="1312">
        <v>180</v>
      </c>
      <c r="J138" s="1312">
        <v>180</v>
      </c>
      <c r="K138" s="199"/>
      <c r="L138" s="199"/>
      <c r="M138" s="306"/>
      <c r="N138" s="183"/>
    </row>
    <row r="139" spans="1:14" ht="12.75" customHeight="1">
      <c r="A139" s="513" t="s">
        <v>377</v>
      </c>
      <c r="B139" s="85"/>
      <c r="C139" s="278" t="s">
        <v>148</v>
      </c>
      <c r="D139" s="1167">
        <v>637.2</v>
      </c>
      <c r="E139" s="1160">
        <v>466.8</v>
      </c>
      <c r="F139" s="1311">
        <v>1170.3</v>
      </c>
      <c r="G139" s="1231">
        <v>1170.3</v>
      </c>
      <c r="H139" s="1311">
        <v>200</v>
      </c>
      <c r="I139" s="1315">
        <v>200</v>
      </c>
      <c r="J139" s="1315">
        <v>200</v>
      </c>
      <c r="K139" s="1495"/>
      <c r="L139" s="279"/>
      <c r="M139" s="279"/>
      <c r="N139" s="125"/>
    </row>
    <row r="140" spans="1:14" ht="12.75" customHeight="1">
      <c r="A140" s="66"/>
      <c r="B140" s="92"/>
      <c r="C140" s="223" t="s">
        <v>18</v>
      </c>
      <c r="D140" s="1166">
        <v>171.01</v>
      </c>
      <c r="E140" s="1165">
        <v>50.98</v>
      </c>
      <c r="F140" s="1309">
        <v>200</v>
      </c>
      <c r="G140" s="1839">
        <v>200</v>
      </c>
      <c r="H140" s="1309">
        <v>100</v>
      </c>
      <c r="I140" s="1367">
        <v>100</v>
      </c>
      <c r="J140" s="1367">
        <v>100</v>
      </c>
      <c r="K140" s="266"/>
      <c r="L140" s="268"/>
      <c r="M140" s="268"/>
      <c r="N140" s="176"/>
    </row>
    <row r="141" spans="1:14" ht="12.75" customHeight="1">
      <c r="A141" s="75" t="s">
        <v>236</v>
      </c>
      <c r="B141" s="95"/>
      <c r="C141" s="267" t="s">
        <v>48</v>
      </c>
      <c r="D141" s="1255">
        <v>117.87</v>
      </c>
      <c r="E141" s="1173">
        <v>166.13</v>
      </c>
      <c r="F141" s="1319">
        <v>150</v>
      </c>
      <c r="G141" s="1837">
        <v>100</v>
      </c>
      <c r="H141" s="1319">
        <v>100</v>
      </c>
      <c r="I141" s="1319">
        <v>100</v>
      </c>
      <c r="J141" s="1319">
        <v>100</v>
      </c>
      <c r="K141" s="268"/>
      <c r="L141" s="271"/>
      <c r="M141" s="271"/>
      <c r="N141" s="177"/>
    </row>
    <row r="142" spans="1:14" ht="12.75" customHeight="1">
      <c r="A142" s="75"/>
      <c r="B142" s="95"/>
      <c r="C142" s="267" t="s">
        <v>396</v>
      </c>
      <c r="D142" s="1255"/>
      <c r="E142" s="1173">
        <v>14.11</v>
      </c>
      <c r="F142" s="1319"/>
      <c r="G142" s="1173"/>
      <c r="H142" s="1319"/>
      <c r="I142" s="1319"/>
      <c r="J142" s="1319"/>
      <c r="K142" s="268"/>
      <c r="L142" s="271"/>
      <c r="M142" s="271"/>
      <c r="N142" s="177"/>
    </row>
    <row r="143" spans="1:14" ht="12.75">
      <c r="A143" s="75"/>
      <c r="B143" s="90"/>
      <c r="C143" s="269" t="s">
        <v>49</v>
      </c>
      <c r="D143" s="1247">
        <v>511.14</v>
      </c>
      <c r="E143" s="1159">
        <v>697.51</v>
      </c>
      <c r="F143" s="1315">
        <v>800</v>
      </c>
      <c r="G143" s="1835">
        <v>800</v>
      </c>
      <c r="H143" s="1315">
        <v>800</v>
      </c>
      <c r="I143" s="1319">
        <v>800</v>
      </c>
      <c r="J143" s="1319">
        <v>800</v>
      </c>
      <c r="K143" s="271"/>
      <c r="L143" s="270"/>
      <c r="M143" s="270"/>
      <c r="N143" s="177"/>
    </row>
    <row r="144" spans="1:14" ht="12.75">
      <c r="A144" s="75"/>
      <c r="B144" s="90"/>
      <c r="C144" s="269" t="s">
        <v>50</v>
      </c>
      <c r="D144" s="1247">
        <v>156.91</v>
      </c>
      <c r="E144" s="1159">
        <v>468.55</v>
      </c>
      <c r="F144" s="1315">
        <v>300</v>
      </c>
      <c r="G144" s="1835">
        <v>300</v>
      </c>
      <c r="H144" s="1315">
        <v>1000</v>
      </c>
      <c r="I144" s="1315">
        <v>1000</v>
      </c>
      <c r="J144" s="1315">
        <v>1000</v>
      </c>
      <c r="K144" s="270"/>
      <c r="L144" s="270"/>
      <c r="M144" s="270"/>
      <c r="N144" s="177"/>
    </row>
    <row r="145" spans="1:14" ht="12.75">
      <c r="A145" s="75"/>
      <c r="B145" s="75"/>
      <c r="C145" s="274" t="s">
        <v>51</v>
      </c>
      <c r="D145" s="1247">
        <v>65.33</v>
      </c>
      <c r="E145" s="1159">
        <v>65.33</v>
      </c>
      <c r="F145" s="1315">
        <v>73.33</v>
      </c>
      <c r="G145" s="1835">
        <v>73.33</v>
      </c>
      <c r="H145" s="1315">
        <v>65.33</v>
      </c>
      <c r="I145" s="1315">
        <v>65.33</v>
      </c>
      <c r="J145" s="1315">
        <v>65.33</v>
      </c>
      <c r="K145" s="270"/>
      <c r="L145" s="270"/>
      <c r="M145" s="270"/>
      <c r="N145" s="176"/>
    </row>
    <row r="146" spans="1:14" ht="12.75">
      <c r="A146" s="75" t="s">
        <v>398</v>
      </c>
      <c r="B146" s="95"/>
      <c r="C146" s="269" t="s">
        <v>52</v>
      </c>
      <c r="D146" s="1266">
        <v>16889.51</v>
      </c>
      <c r="E146" s="1184">
        <v>15090.67</v>
      </c>
      <c r="F146" s="1388">
        <v>18000</v>
      </c>
      <c r="G146" s="1849">
        <v>18000</v>
      </c>
      <c r="H146" s="1388">
        <v>18000</v>
      </c>
      <c r="I146" s="1315">
        <v>18000</v>
      </c>
      <c r="J146" s="1315">
        <v>18000</v>
      </c>
      <c r="K146" s="270"/>
      <c r="L146" s="270"/>
      <c r="M146" s="270"/>
      <c r="N146" s="177"/>
    </row>
    <row r="147" spans="1:14" ht="12.75">
      <c r="A147" s="75"/>
      <c r="B147" s="95"/>
      <c r="C147" s="269" t="s">
        <v>256</v>
      </c>
      <c r="D147" s="1255">
        <v>130</v>
      </c>
      <c r="E147" s="1711"/>
      <c r="F147" s="1319"/>
      <c r="G147" s="1611"/>
      <c r="H147" s="1319"/>
      <c r="I147" s="1317"/>
      <c r="J147" s="1317"/>
      <c r="K147" s="1004"/>
      <c r="L147" s="208"/>
      <c r="M147" s="208"/>
      <c r="N147" s="177"/>
    </row>
    <row r="148" spans="1:14" ht="12.75">
      <c r="A148" s="75"/>
      <c r="B148" s="95"/>
      <c r="C148" s="269" t="s">
        <v>53</v>
      </c>
      <c r="D148" s="1262">
        <v>104.01</v>
      </c>
      <c r="E148" s="1182">
        <v>118.79</v>
      </c>
      <c r="F148" s="1367">
        <v>120</v>
      </c>
      <c r="G148" s="1850">
        <v>120</v>
      </c>
      <c r="H148" s="1367">
        <v>120</v>
      </c>
      <c r="I148" s="1315">
        <v>120</v>
      </c>
      <c r="J148" s="1315">
        <v>120</v>
      </c>
      <c r="K148" s="270"/>
      <c r="L148" s="208"/>
      <c r="M148" s="980"/>
      <c r="N148" s="177"/>
    </row>
    <row r="149" spans="1:14" ht="12.75">
      <c r="A149" s="75"/>
      <c r="B149" s="75"/>
      <c r="C149" s="269" t="s">
        <v>54</v>
      </c>
      <c r="D149" s="1247">
        <v>1256.6</v>
      </c>
      <c r="E149" s="1159">
        <v>1483.75</v>
      </c>
      <c r="F149" s="1315">
        <v>1800</v>
      </c>
      <c r="G149" s="1835">
        <v>1800</v>
      </c>
      <c r="H149" s="1315">
        <v>1800</v>
      </c>
      <c r="I149" s="1319">
        <v>1800</v>
      </c>
      <c r="J149" s="1319">
        <v>1800</v>
      </c>
      <c r="K149" s="208"/>
      <c r="L149" s="268"/>
      <c r="M149" s="268"/>
      <c r="N149" s="177"/>
    </row>
    <row r="150" spans="1:14" ht="12.75">
      <c r="A150" s="75"/>
      <c r="B150" s="95"/>
      <c r="C150" s="281" t="s">
        <v>397</v>
      </c>
      <c r="D150" s="1556"/>
      <c r="E150" s="1159">
        <v>527.4</v>
      </c>
      <c r="F150" s="1521">
        <v>650</v>
      </c>
      <c r="G150" s="1835">
        <v>650</v>
      </c>
      <c r="H150" s="1521">
        <v>650</v>
      </c>
      <c r="I150" s="1317">
        <v>650</v>
      </c>
      <c r="J150" s="1317">
        <v>650</v>
      </c>
      <c r="K150" s="268"/>
      <c r="L150" s="273"/>
      <c r="M150" s="700"/>
      <c r="N150" s="177"/>
    </row>
    <row r="151" spans="1:14" ht="12.75">
      <c r="A151" s="75"/>
      <c r="B151" s="95"/>
      <c r="C151" t="s">
        <v>275</v>
      </c>
      <c r="D151" s="1247">
        <v>615.74</v>
      </c>
      <c r="E151" s="1702"/>
      <c r="F151" s="1315"/>
      <c r="G151" s="1612"/>
      <c r="H151" s="1315"/>
      <c r="I151" s="1315"/>
      <c r="J151" s="1315"/>
      <c r="K151" s="395"/>
      <c r="L151" s="273"/>
      <c r="M151" s="525"/>
      <c r="N151" s="177"/>
    </row>
    <row r="152" spans="1:14" ht="12.75">
      <c r="A152" s="75"/>
      <c r="B152" s="95"/>
      <c r="C152" s="281" t="s">
        <v>355</v>
      </c>
      <c r="D152" s="1556"/>
      <c r="E152" s="1159">
        <v>27</v>
      </c>
      <c r="F152" s="1315">
        <v>20</v>
      </c>
      <c r="G152" s="1835">
        <v>20</v>
      </c>
      <c r="H152" s="1315">
        <v>20</v>
      </c>
      <c r="I152" s="1327">
        <v>20</v>
      </c>
      <c r="J152" s="1651">
        <v>20</v>
      </c>
      <c r="K152" s="394"/>
      <c r="L152" s="208"/>
      <c r="M152" s="525"/>
      <c r="N152" s="177"/>
    </row>
    <row r="153" spans="1:14" ht="12.75">
      <c r="A153" s="520"/>
      <c r="B153" s="100"/>
      <c r="C153" s="275" t="s">
        <v>356</v>
      </c>
      <c r="D153" s="1253">
        <v>92.48</v>
      </c>
      <c r="E153" s="1707"/>
      <c r="F153" s="1432"/>
      <c r="G153" s="1615"/>
      <c r="H153" s="1432"/>
      <c r="I153" s="1433"/>
      <c r="J153" s="1433"/>
      <c r="K153" s="394"/>
      <c r="L153" s="268"/>
      <c r="M153" s="525"/>
      <c r="N153" s="177"/>
    </row>
    <row r="154" spans="1:14" ht="13.5" thickBot="1">
      <c r="A154" s="520"/>
      <c r="B154" s="100"/>
      <c r="C154" s="275"/>
      <c r="D154" s="1253"/>
      <c r="E154" s="1707"/>
      <c r="F154" s="1432"/>
      <c r="G154" s="1615"/>
      <c r="H154" s="1432"/>
      <c r="I154" s="1433"/>
      <c r="J154" s="1433"/>
      <c r="K154" s="396"/>
      <c r="L154" s="276"/>
      <c r="M154" s="671"/>
      <c r="N154" s="177"/>
    </row>
    <row r="155" spans="1:14" ht="13.5" thickBot="1">
      <c r="A155" s="1885" t="s">
        <v>160</v>
      </c>
      <c r="B155" s="1886"/>
      <c r="C155" s="1887"/>
      <c r="D155" s="1066">
        <f aca="true" t="shared" si="19" ref="D155:J155">SUM(D156:D158)</f>
        <v>27780.260000000002</v>
      </c>
      <c r="E155" s="1066">
        <f t="shared" si="19"/>
        <v>42532.97</v>
      </c>
      <c r="F155" s="1066">
        <f>SUM(F156:F158)</f>
        <v>49351</v>
      </c>
      <c r="G155" s="1066">
        <f t="shared" si="19"/>
        <v>47501.100000000006</v>
      </c>
      <c r="H155" s="1066">
        <f t="shared" si="19"/>
        <v>44681</v>
      </c>
      <c r="I155" s="472">
        <f t="shared" si="19"/>
        <v>44681</v>
      </c>
      <c r="J155" s="472">
        <f t="shared" si="19"/>
        <v>44681</v>
      </c>
      <c r="K155" s="311"/>
      <c r="L155" s="311">
        <f>SUM(L156:L158)</f>
        <v>0</v>
      </c>
      <c r="M155" s="630">
        <f>SUM(M156:M158)</f>
        <v>0</v>
      </c>
      <c r="N155" s="182"/>
    </row>
    <row r="156" spans="1:14" ht="13.5" thickBot="1">
      <c r="A156" s="769">
        <v>41</v>
      </c>
      <c r="B156" s="83" t="s">
        <v>55</v>
      </c>
      <c r="C156" s="261" t="s">
        <v>15</v>
      </c>
      <c r="D156" s="1164">
        <v>10722.24</v>
      </c>
      <c r="E156" s="1164">
        <v>11863.3</v>
      </c>
      <c r="F156" s="1355">
        <v>15000</v>
      </c>
      <c r="G156" s="1164">
        <v>15000</v>
      </c>
      <c r="H156" s="1355">
        <v>15000</v>
      </c>
      <c r="I156" s="1355">
        <v>15000</v>
      </c>
      <c r="J156" s="1355">
        <v>15000</v>
      </c>
      <c r="K156" s="264"/>
      <c r="L156" s="264"/>
      <c r="M156" s="264"/>
      <c r="N156" s="177"/>
    </row>
    <row r="157" spans="1:14" ht="13.5" thickBot="1">
      <c r="A157" s="771"/>
      <c r="B157" s="86"/>
      <c r="C157" s="263" t="s">
        <v>16</v>
      </c>
      <c r="D157" s="1164">
        <v>3747.01</v>
      </c>
      <c r="E157" s="1164">
        <v>3967.98</v>
      </c>
      <c r="F157" s="1355">
        <v>5100</v>
      </c>
      <c r="G157" s="1164">
        <v>5100</v>
      </c>
      <c r="H157" s="1355">
        <v>5300</v>
      </c>
      <c r="I157" s="1355">
        <v>5300</v>
      </c>
      <c r="J157" s="1355">
        <v>5300</v>
      </c>
      <c r="K157" s="264"/>
      <c r="L157" s="264"/>
      <c r="M157" s="264"/>
      <c r="N157" s="177"/>
    </row>
    <row r="158" spans="1:14" ht="13.5" thickBot="1">
      <c r="A158" s="771"/>
      <c r="B158" s="86"/>
      <c r="C158" s="220" t="s">
        <v>47</v>
      </c>
      <c r="D158" s="1164">
        <f aca="true" t="shared" si="20" ref="D158:J158">SUM(D159:D177)</f>
        <v>13311.01</v>
      </c>
      <c r="E158" s="1164">
        <f t="shared" si="20"/>
        <v>26701.69</v>
      </c>
      <c r="F158" s="1355">
        <f>SUM(F159:F177)</f>
        <v>29251</v>
      </c>
      <c r="G158" s="1164">
        <f t="shared" si="20"/>
        <v>27401.100000000002</v>
      </c>
      <c r="H158" s="1355">
        <f t="shared" si="20"/>
        <v>24381</v>
      </c>
      <c r="I158" s="1355">
        <f t="shared" si="20"/>
        <v>24381</v>
      </c>
      <c r="J158" s="1355">
        <f t="shared" si="20"/>
        <v>24381</v>
      </c>
      <c r="K158" s="264"/>
      <c r="L158" s="264">
        <f>SUM(L159:L172)</f>
        <v>0</v>
      </c>
      <c r="M158" s="264">
        <f>SUM(M159:M172)</f>
        <v>0</v>
      </c>
      <c r="N158" s="177"/>
    </row>
    <row r="159" spans="1:14" ht="12.75">
      <c r="A159" s="776">
        <v>111.41</v>
      </c>
      <c r="B159" s="99"/>
      <c r="C159" s="277" t="s">
        <v>56</v>
      </c>
      <c r="D159" s="1166">
        <v>6658.3</v>
      </c>
      <c r="E159" s="1165">
        <v>12607.63</v>
      </c>
      <c r="F159" s="1309">
        <v>13000</v>
      </c>
      <c r="G159" s="1839">
        <v>13000</v>
      </c>
      <c r="H159" s="1309">
        <v>13000</v>
      </c>
      <c r="I159" s="1392">
        <v>13000</v>
      </c>
      <c r="J159" s="1392">
        <v>13000</v>
      </c>
      <c r="K159" s="265"/>
      <c r="L159" s="265"/>
      <c r="M159" s="265"/>
      <c r="N159" s="177"/>
    </row>
    <row r="160" spans="1:14" ht="12.75">
      <c r="A160" s="776"/>
      <c r="B160" s="99"/>
      <c r="C160" s="277" t="s">
        <v>237</v>
      </c>
      <c r="D160" s="1166">
        <v>9</v>
      </c>
      <c r="E160" s="1165">
        <v>49</v>
      </c>
      <c r="F160" s="1309">
        <v>430</v>
      </c>
      <c r="G160" s="1839">
        <v>424.6</v>
      </c>
      <c r="H160" s="1309"/>
      <c r="I160" s="1392"/>
      <c r="J160" s="1392"/>
      <c r="K160" s="265"/>
      <c r="L160" s="265"/>
      <c r="M160" s="265"/>
      <c r="N160" s="177"/>
    </row>
    <row r="161" spans="1:14" ht="12.75">
      <c r="A161" s="75"/>
      <c r="B161" s="85"/>
      <c r="C161" s="278" t="s">
        <v>18</v>
      </c>
      <c r="D161" s="1167">
        <v>756.45</v>
      </c>
      <c r="E161" s="1160">
        <v>414.8</v>
      </c>
      <c r="F161" s="1311">
        <v>900</v>
      </c>
      <c r="G161" s="1231">
        <v>900</v>
      </c>
      <c r="H161" s="1311">
        <v>400</v>
      </c>
      <c r="I161" s="1425">
        <v>400</v>
      </c>
      <c r="J161" s="1425">
        <v>400</v>
      </c>
      <c r="K161" s="279"/>
      <c r="L161" s="279"/>
      <c r="M161" s="279"/>
      <c r="N161" s="177"/>
    </row>
    <row r="162" spans="1:14" ht="12.75">
      <c r="A162" s="75"/>
      <c r="B162" s="85"/>
      <c r="C162" s="267" t="s">
        <v>48</v>
      </c>
      <c r="D162" s="1255">
        <v>7.09</v>
      </c>
      <c r="E162" s="1173">
        <v>54.69</v>
      </c>
      <c r="F162" s="1319">
        <v>110</v>
      </c>
      <c r="G162" s="1837">
        <v>110</v>
      </c>
      <c r="H162" s="1319">
        <v>60</v>
      </c>
      <c r="I162" s="1401">
        <v>60</v>
      </c>
      <c r="J162" s="1401">
        <v>60</v>
      </c>
      <c r="K162" s="268"/>
      <c r="L162" s="268"/>
      <c r="M162" s="268"/>
      <c r="N162" s="177"/>
    </row>
    <row r="163" spans="1:14" ht="12.75">
      <c r="A163" s="75"/>
      <c r="B163" s="85"/>
      <c r="C163" s="269" t="s">
        <v>49</v>
      </c>
      <c r="D163" s="1167">
        <v>1350.21</v>
      </c>
      <c r="E163" s="1160">
        <v>2051.33</v>
      </c>
      <c r="F163" s="1311">
        <v>1900</v>
      </c>
      <c r="G163" s="1231">
        <v>1900</v>
      </c>
      <c r="H163" s="1311">
        <v>1900</v>
      </c>
      <c r="I163" s="1425">
        <v>1900</v>
      </c>
      <c r="J163" s="1425">
        <v>1900</v>
      </c>
      <c r="K163" s="279"/>
      <c r="L163" s="279"/>
      <c r="M163" s="279"/>
      <c r="N163" s="177"/>
    </row>
    <row r="164" spans="1:14" ht="12.75">
      <c r="A164" s="75"/>
      <c r="B164" s="85"/>
      <c r="C164" s="269" t="s">
        <v>57</v>
      </c>
      <c r="D164" s="1167">
        <v>422.69</v>
      </c>
      <c r="E164" s="1160">
        <v>584.14</v>
      </c>
      <c r="F164" s="1311">
        <v>1990</v>
      </c>
      <c r="G164" s="1231">
        <v>2085.3</v>
      </c>
      <c r="H164" s="1311">
        <v>500</v>
      </c>
      <c r="I164" s="1425">
        <v>500</v>
      </c>
      <c r="J164" s="1425">
        <v>500</v>
      </c>
      <c r="K164" s="279"/>
      <c r="L164" s="279"/>
      <c r="M164" s="279"/>
      <c r="N164" s="177"/>
    </row>
    <row r="165" spans="1:14" ht="12.75">
      <c r="A165" s="75"/>
      <c r="B165" s="97"/>
      <c r="C165" s="278" t="s">
        <v>58</v>
      </c>
      <c r="D165" s="1557"/>
      <c r="E165" s="1160">
        <v>4954.8</v>
      </c>
      <c r="F165" s="1311">
        <v>5500</v>
      </c>
      <c r="G165" s="1231">
        <v>4015.2</v>
      </c>
      <c r="H165" s="1311">
        <v>3500</v>
      </c>
      <c r="I165" s="1425">
        <v>3500</v>
      </c>
      <c r="J165" s="1425">
        <v>3500</v>
      </c>
      <c r="K165" s="279"/>
      <c r="L165" s="279"/>
      <c r="M165" s="279"/>
      <c r="N165" s="177"/>
    </row>
    <row r="166" spans="1:14" ht="12.75">
      <c r="A166" s="75"/>
      <c r="B166" s="97"/>
      <c r="C166" s="278" t="s">
        <v>28</v>
      </c>
      <c r="D166" s="1167">
        <v>2379.84</v>
      </c>
      <c r="E166" s="1160">
        <v>2843.93</v>
      </c>
      <c r="F166" s="1311">
        <v>2800</v>
      </c>
      <c r="G166" s="1231">
        <v>3050</v>
      </c>
      <c r="H166" s="1311">
        <v>2900</v>
      </c>
      <c r="I166" s="1425">
        <v>2900</v>
      </c>
      <c r="J166" s="1425">
        <v>2900</v>
      </c>
      <c r="K166" s="279"/>
      <c r="L166" s="280"/>
      <c r="M166" s="280"/>
      <c r="N166" s="177"/>
    </row>
    <row r="167" spans="1:14" ht="12.75">
      <c r="A167" s="1632"/>
      <c r="B167" s="97"/>
      <c r="C167" s="278" t="s">
        <v>256</v>
      </c>
      <c r="D167" s="1167"/>
      <c r="E167" s="1160">
        <v>1536</v>
      </c>
      <c r="F167" s="1311">
        <v>1000</v>
      </c>
      <c r="G167" s="1231">
        <v>350</v>
      </c>
      <c r="H167" s="1311">
        <v>500</v>
      </c>
      <c r="I167" s="1425">
        <v>500</v>
      </c>
      <c r="J167" s="1425">
        <v>500</v>
      </c>
      <c r="K167" s="279"/>
      <c r="L167" s="280"/>
      <c r="M167" s="280"/>
      <c r="N167" s="177"/>
    </row>
    <row r="168" spans="1:14" ht="15.75">
      <c r="A168" s="777"/>
      <c r="B168" s="93"/>
      <c r="C168" s="281" t="s">
        <v>251</v>
      </c>
      <c r="D168" s="1247">
        <v>24.98</v>
      </c>
      <c r="E168" s="1159">
        <v>21.34</v>
      </c>
      <c r="F168" s="1315">
        <v>40</v>
      </c>
      <c r="G168" s="1835">
        <v>40</v>
      </c>
      <c r="H168" s="1315">
        <v>40</v>
      </c>
      <c r="I168" s="1358">
        <v>40</v>
      </c>
      <c r="J168" s="1426">
        <v>40</v>
      </c>
      <c r="K168" s="1137"/>
      <c r="L168" s="273"/>
      <c r="M168" s="273"/>
      <c r="N168" s="11"/>
    </row>
    <row r="169" spans="1:14" ht="15.75">
      <c r="A169" s="777"/>
      <c r="B169" s="93"/>
      <c r="C169" s="281" t="s">
        <v>60</v>
      </c>
      <c r="D169" s="1556"/>
      <c r="E169" s="1702"/>
      <c r="F169" s="1315">
        <v>30</v>
      </c>
      <c r="G169" s="1612"/>
      <c r="H169" s="1315">
        <v>30</v>
      </c>
      <c r="I169" s="1358">
        <v>30</v>
      </c>
      <c r="J169" s="1426">
        <v>30</v>
      </c>
      <c r="K169" s="272"/>
      <c r="L169" s="273"/>
      <c r="M169" s="273"/>
      <c r="N169" s="11"/>
    </row>
    <row r="170" spans="1:14" ht="12.75">
      <c r="A170" s="777"/>
      <c r="B170" s="10"/>
      <c r="C170" s="274" t="s">
        <v>59</v>
      </c>
      <c r="D170" s="1247">
        <v>740.11</v>
      </c>
      <c r="E170" s="1159">
        <v>873.55</v>
      </c>
      <c r="F170" s="1315">
        <v>741</v>
      </c>
      <c r="G170" s="1835">
        <v>741</v>
      </c>
      <c r="H170" s="1315">
        <v>741</v>
      </c>
      <c r="I170" s="1358">
        <v>741</v>
      </c>
      <c r="J170" s="1426">
        <v>741</v>
      </c>
      <c r="K170" s="272"/>
      <c r="L170" s="273"/>
      <c r="M170" s="273"/>
      <c r="N170" s="11"/>
    </row>
    <row r="171" spans="1:14" ht="12.75">
      <c r="A171" s="777"/>
      <c r="B171" s="6"/>
      <c r="C171" s="274" t="s">
        <v>53</v>
      </c>
      <c r="D171" s="1247">
        <v>92.84</v>
      </c>
      <c r="E171" s="1159">
        <v>107.61</v>
      </c>
      <c r="F171" s="1315">
        <v>120</v>
      </c>
      <c r="G171" s="1835">
        <v>130</v>
      </c>
      <c r="H171" s="1315">
        <v>120</v>
      </c>
      <c r="I171" s="1426">
        <v>120</v>
      </c>
      <c r="J171" s="1426">
        <v>120</v>
      </c>
      <c r="K171" s="272"/>
      <c r="L171" s="273"/>
      <c r="M171" s="273"/>
      <c r="N171" s="11"/>
    </row>
    <row r="172" spans="1:14" ht="12.75">
      <c r="A172" s="777"/>
      <c r="B172" s="41"/>
      <c r="C172" s="281" t="s">
        <v>396</v>
      </c>
      <c r="D172" s="1556"/>
      <c r="E172" s="1159">
        <v>39.09</v>
      </c>
      <c r="F172" s="1521">
        <v>40</v>
      </c>
      <c r="G172" s="1835">
        <v>5</v>
      </c>
      <c r="H172" s="1521">
        <v>40</v>
      </c>
      <c r="I172" s="1353">
        <v>40</v>
      </c>
      <c r="J172" s="1353">
        <v>40</v>
      </c>
      <c r="K172" s="208"/>
      <c r="L172" s="208"/>
      <c r="M172" s="208"/>
      <c r="N172" s="11"/>
    </row>
    <row r="173" spans="1:14" ht="12.75">
      <c r="A173" s="777"/>
      <c r="B173" s="41"/>
      <c r="C173" s="281" t="s">
        <v>275</v>
      </c>
      <c r="D173" s="1247">
        <v>423.1</v>
      </c>
      <c r="E173" s="1702"/>
      <c r="F173" s="1315"/>
      <c r="G173" s="1612"/>
      <c r="H173" s="1315"/>
      <c r="I173" s="1358"/>
      <c r="J173" s="1358"/>
      <c r="K173" s="208"/>
      <c r="L173" s="208"/>
      <c r="M173" s="208"/>
      <c r="N173" s="11"/>
    </row>
    <row r="174" spans="1:14" ht="12.75">
      <c r="A174" s="777"/>
      <c r="B174" s="41"/>
      <c r="C174" s="281" t="s">
        <v>399</v>
      </c>
      <c r="D174" s="1247"/>
      <c r="E174" s="1159">
        <v>31.42</v>
      </c>
      <c r="F174" s="1315"/>
      <c r="G174" s="1159"/>
      <c r="H174" s="1315"/>
      <c r="I174" s="1358"/>
      <c r="J174" s="1358"/>
      <c r="K174" s="208"/>
      <c r="L174" s="208"/>
      <c r="M174" s="208"/>
      <c r="N174" s="11"/>
    </row>
    <row r="175" spans="1:14" ht="12.75">
      <c r="A175" s="778"/>
      <c r="B175" s="523"/>
      <c r="C175" s="635" t="s">
        <v>214</v>
      </c>
      <c r="D175" s="1569"/>
      <c r="E175" s="1717"/>
      <c r="F175" s="1427"/>
      <c r="G175" s="1613"/>
      <c r="H175" s="1427"/>
      <c r="I175" s="1386"/>
      <c r="J175" s="1354"/>
      <c r="K175" s="286"/>
      <c r="L175" s="286"/>
      <c r="M175" s="286"/>
      <c r="N175" s="11"/>
    </row>
    <row r="176" spans="1:14" ht="12.75">
      <c r="A176" s="2"/>
      <c r="B176" s="41"/>
      <c r="C176" s="340" t="s">
        <v>378</v>
      </c>
      <c r="D176" s="1247">
        <v>446.4</v>
      </c>
      <c r="E176" s="1718"/>
      <c r="F176" s="1428"/>
      <c r="G176" s="1617"/>
      <c r="H176" s="1428"/>
      <c r="I176" s="1429"/>
      <c r="J176" s="1430"/>
      <c r="K176" s="524"/>
      <c r="L176" s="986"/>
      <c r="M176" s="525"/>
      <c r="N176" s="52"/>
    </row>
    <row r="177" spans="1:14" ht="12.75">
      <c r="A177" s="2"/>
      <c r="B177" s="41"/>
      <c r="C177" s="340" t="s">
        <v>400</v>
      </c>
      <c r="D177" s="1570"/>
      <c r="E177" s="1159">
        <v>532.36</v>
      </c>
      <c r="F177" s="1521">
        <v>650</v>
      </c>
      <c r="G177" s="1835">
        <v>650</v>
      </c>
      <c r="H177" s="1521">
        <v>650</v>
      </c>
      <c r="I177" s="1653">
        <v>650</v>
      </c>
      <c r="J177" s="1654">
        <v>650</v>
      </c>
      <c r="K177" s="524"/>
      <c r="L177" s="524"/>
      <c r="M177" s="525"/>
      <c r="N177" s="52"/>
    </row>
    <row r="178" spans="1:14" ht="13.5" thickBot="1">
      <c r="A178" s="779" t="s">
        <v>233</v>
      </c>
      <c r="B178" s="390"/>
      <c r="C178" s="391"/>
      <c r="D178" s="1067">
        <f aca="true" t="shared" si="21" ref="D178:J178">SUM(D179:D181)</f>
        <v>79.48</v>
      </c>
      <c r="E178" s="1067">
        <f t="shared" si="21"/>
        <v>80.81</v>
      </c>
      <c r="F178" s="1067">
        <f>SUM(F179:F181)</f>
        <v>77</v>
      </c>
      <c r="G178" s="1264">
        <f t="shared" si="21"/>
        <v>77</v>
      </c>
      <c r="H178" s="1779">
        <f t="shared" si="21"/>
        <v>90</v>
      </c>
      <c r="I178" s="1780">
        <f t="shared" si="21"/>
        <v>90</v>
      </c>
      <c r="J178" s="1780">
        <f t="shared" si="21"/>
        <v>90</v>
      </c>
      <c r="K178" s="473"/>
      <c r="L178" s="696"/>
      <c r="M178" s="697"/>
      <c r="N178" s="141"/>
    </row>
    <row r="179" spans="1:14" ht="13.5" thickBot="1">
      <c r="A179" s="780" t="s">
        <v>137</v>
      </c>
      <c r="B179" s="398" t="s">
        <v>125</v>
      </c>
      <c r="C179" s="399" t="s">
        <v>105</v>
      </c>
      <c r="D179" s="1185"/>
      <c r="E179" s="1185"/>
      <c r="F179" s="1381"/>
      <c r="G179" s="1240"/>
      <c r="H179" s="1781"/>
      <c r="I179" s="1782"/>
      <c r="J179" s="1782"/>
      <c r="K179" s="464"/>
      <c r="L179" s="464"/>
      <c r="M179" s="464"/>
      <c r="N179" s="124"/>
    </row>
    <row r="180" spans="1:14" ht="13.5" thickBot="1">
      <c r="A180" s="261"/>
      <c r="B180" s="261"/>
      <c r="C180" s="263" t="s">
        <v>104</v>
      </c>
      <c r="D180" s="1181"/>
      <c r="E180" s="1181"/>
      <c r="F180" s="1347"/>
      <c r="G180" s="1238"/>
      <c r="H180" s="1783"/>
      <c r="I180" s="1784"/>
      <c r="J180" s="1784"/>
      <c r="K180" s="465"/>
      <c r="L180" s="465"/>
      <c r="M180" s="465"/>
      <c r="N180" s="124"/>
    </row>
    <row r="181" spans="1:14" ht="13.5" thickBot="1">
      <c r="A181" s="462"/>
      <c r="B181" s="462"/>
      <c r="C181" s="420" t="s">
        <v>126</v>
      </c>
      <c r="D181" s="1181">
        <f aca="true" t="shared" si="22" ref="D181:J181">SUM(D182:D188)</f>
        <v>79.48</v>
      </c>
      <c r="E181" s="1181">
        <f t="shared" si="22"/>
        <v>80.81</v>
      </c>
      <c r="F181" s="1347">
        <f>SUM(F182:F188)</f>
        <v>77</v>
      </c>
      <c r="G181" s="1265">
        <f t="shared" si="22"/>
        <v>77</v>
      </c>
      <c r="H181" s="1783">
        <f t="shared" si="22"/>
        <v>90</v>
      </c>
      <c r="I181" s="1784">
        <f t="shared" si="22"/>
        <v>90</v>
      </c>
      <c r="J181" s="1784">
        <f t="shared" si="22"/>
        <v>90</v>
      </c>
      <c r="K181" s="465"/>
      <c r="L181" s="461"/>
      <c r="M181" s="463"/>
      <c r="N181" s="124"/>
    </row>
    <row r="182" spans="1:14" ht="12.75">
      <c r="A182" s="460"/>
      <c r="B182" s="460"/>
      <c r="C182" s="223" t="s">
        <v>135</v>
      </c>
      <c r="D182" s="1674"/>
      <c r="E182" s="1674"/>
      <c r="F182" s="1675"/>
      <c r="G182" s="1676"/>
      <c r="H182" s="1785"/>
      <c r="I182" s="1786"/>
      <c r="J182" s="1786"/>
      <c r="K182" s="1677"/>
      <c r="L182" s="1494"/>
      <c r="M182" s="461"/>
      <c r="N182" s="124"/>
    </row>
    <row r="183" spans="1:14" ht="12.75">
      <c r="A183" s="501"/>
      <c r="B183" s="501"/>
      <c r="C183" s="277" t="s">
        <v>237</v>
      </c>
      <c r="D183" s="1190"/>
      <c r="E183" s="1190"/>
      <c r="F183" s="1422"/>
      <c r="G183" s="1673"/>
      <c r="H183" s="1787"/>
      <c r="I183" s="1788"/>
      <c r="J183" s="1788"/>
      <c r="K183" s="1494"/>
      <c r="L183" s="1494"/>
      <c r="M183" s="461"/>
      <c r="N183" s="124"/>
    </row>
    <row r="184" spans="1:14" ht="12.75">
      <c r="A184" s="378">
        <v>111</v>
      </c>
      <c r="B184" s="378"/>
      <c r="C184" s="281" t="s">
        <v>154</v>
      </c>
      <c r="D184" s="1187">
        <v>79.48</v>
      </c>
      <c r="E184" s="1187">
        <v>80.81</v>
      </c>
      <c r="F184" s="1423">
        <v>77</v>
      </c>
      <c r="G184" s="1267">
        <v>77</v>
      </c>
      <c r="H184" s="1777">
        <v>90</v>
      </c>
      <c r="I184" s="1777">
        <v>90</v>
      </c>
      <c r="J184" s="1777">
        <v>90</v>
      </c>
      <c r="K184" s="379"/>
      <c r="L184" s="379"/>
      <c r="M184" s="379"/>
      <c r="N184" s="124"/>
    </row>
    <row r="185" spans="1:14" ht="12.75">
      <c r="A185" s="378"/>
      <c r="B185" s="378"/>
      <c r="C185" s="281" t="s">
        <v>153</v>
      </c>
      <c r="D185" s="1188"/>
      <c r="E185" s="1188"/>
      <c r="F185" s="1424"/>
      <c r="G185" s="1242"/>
      <c r="H185" s="1789"/>
      <c r="I185" s="1790"/>
      <c r="J185" s="1790"/>
      <c r="K185" s="379"/>
      <c r="L185" s="379"/>
      <c r="M185" s="379"/>
      <c r="N185" s="124"/>
    </row>
    <row r="186" spans="1:14" ht="12.75">
      <c r="A186" s="378"/>
      <c r="B186" s="378"/>
      <c r="C186" s="298" t="s">
        <v>136</v>
      </c>
      <c r="D186" s="1188"/>
      <c r="E186" s="1188"/>
      <c r="F186" s="1424"/>
      <c r="G186" s="1242"/>
      <c r="H186" s="1789"/>
      <c r="I186" s="1790"/>
      <c r="J186" s="1790"/>
      <c r="K186" s="379"/>
      <c r="L186" s="379"/>
      <c r="M186" s="379"/>
      <c r="N186" s="124"/>
    </row>
    <row r="187" spans="1:14" ht="12.75">
      <c r="A187" s="501"/>
      <c r="B187" s="501"/>
      <c r="C187" s="278" t="s">
        <v>206</v>
      </c>
      <c r="D187" s="1491"/>
      <c r="E187" s="1491"/>
      <c r="F187" s="1493"/>
      <c r="G187" s="1492"/>
      <c r="H187" s="1787"/>
      <c r="I187" s="1788"/>
      <c r="J187" s="1788"/>
      <c r="K187" s="1494"/>
      <c r="L187" s="1494"/>
      <c r="M187" s="1494"/>
      <c r="N187" s="124"/>
    </row>
    <row r="188" spans="1:14" ht="12.75">
      <c r="A188" s="1141"/>
      <c r="B188" s="1141"/>
      <c r="C188" s="1142"/>
      <c r="D188" s="1189"/>
      <c r="E188" s="1189"/>
      <c r="F188" s="1189"/>
      <c r="G188" s="1243"/>
      <c r="H188" s="1189"/>
      <c r="I188" s="1495"/>
      <c r="J188" s="1495"/>
      <c r="K188" s="1128"/>
      <c r="L188" s="1128"/>
      <c r="M188" s="1128"/>
      <c r="N188" s="124"/>
    </row>
    <row r="189" spans="1:24" s="2" customFormat="1" ht="13.5" thickBot="1">
      <c r="A189" s="813"/>
      <c r="B189" s="813"/>
      <c r="C189" s="784"/>
      <c r="D189" s="1121">
        <v>2021</v>
      </c>
      <c r="E189" s="1121">
        <v>2022</v>
      </c>
      <c r="F189" s="1121">
        <v>2023</v>
      </c>
      <c r="G189" s="1759">
        <v>2023</v>
      </c>
      <c r="H189" s="1121">
        <v>2024</v>
      </c>
      <c r="I189" s="1121">
        <v>2025</v>
      </c>
      <c r="J189" s="1121">
        <v>2026</v>
      </c>
      <c r="K189" s="873"/>
      <c r="L189" s="874"/>
      <c r="M189" s="875"/>
      <c r="N189" s="124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14" ht="13.5" thickBot="1">
      <c r="A190" s="675" t="s">
        <v>205</v>
      </c>
      <c r="B190" s="660"/>
      <c r="C190" s="620"/>
      <c r="D190" s="1077">
        <f aca="true" t="shared" si="23" ref="D190:J190">SUM(D191+D214+D218)</f>
        <v>14789.500000000002</v>
      </c>
      <c r="E190" s="1077">
        <f t="shared" si="23"/>
        <v>41265.54000000001</v>
      </c>
      <c r="F190" s="1077">
        <f>SUM(F191+F214+F218)</f>
        <v>18998.4</v>
      </c>
      <c r="G190" s="1279">
        <f t="shared" si="23"/>
        <v>18524.769999999997</v>
      </c>
      <c r="H190" s="1077">
        <f t="shared" si="23"/>
        <v>12635</v>
      </c>
      <c r="I190" s="1791">
        <f t="shared" si="23"/>
        <v>12635</v>
      </c>
      <c r="J190" s="1792">
        <f t="shared" si="23"/>
        <v>12635</v>
      </c>
      <c r="K190" s="1122"/>
      <c r="L190" s="825">
        <f>SUM(L191+L218+L224)</f>
        <v>0</v>
      </c>
      <c r="M190" s="825">
        <f>SUM(M191+M218+M224)</f>
        <v>0</v>
      </c>
      <c r="N190" s="141" t="s">
        <v>138</v>
      </c>
    </row>
    <row r="191" spans="1:14" ht="13.5" thickBot="1">
      <c r="A191" s="1894" t="s">
        <v>169</v>
      </c>
      <c r="B191" s="1895"/>
      <c r="C191" s="1896"/>
      <c r="D191" s="1068">
        <f aca="true" t="shared" si="24" ref="D191:J191">SUM(D192:D193)</f>
        <v>10714.490000000002</v>
      </c>
      <c r="E191" s="1068">
        <f t="shared" si="24"/>
        <v>32193.740000000005</v>
      </c>
      <c r="F191" s="1068">
        <f>SUM(F192:F193)</f>
        <v>9673.67</v>
      </c>
      <c r="G191" s="1068">
        <f t="shared" si="24"/>
        <v>9737.21</v>
      </c>
      <c r="H191" s="1068">
        <f t="shared" si="24"/>
        <v>2835</v>
      </c>
      <c r="I191" s="1793">
        <f t="shared" si="24"/>
        <v>2835</v>
      </c>
      <c r="J191" s="1794">
        <f t="shared" si="24"/>
        <v>2835</v>
      </c>
      <c r="K191" s="323"/>
      <c r="L191" s="323">
        <f>SUM(L193)</f>
        <v>0</v>
      </c>
      <c r="M191" s="323">
        <f>SUM(M193)</f>
        <v>0</v>
      </c>
      <c r="N191" s="124"/>
    </row>
    <row r="192" spans="1:14" ht="13.5" thickBot="1">
      <c r="A192" s="721" t="s">
        <v>403</v>
      </c>
      <c r="B192" s="871" t="s">
        <v>208</v>
      </c>
      <c r="C192" s="462" t="s">
        <v>334</v>
      </c>
      <c r="D192" s="1180">
        <v>420.87</v>
      </c>
      <c r="E192" s="1180">
        <v>10232.35</v>
      </c>
      <c r="F192" s="1420">
        <v>1400</v>
      </c>
      <c r="G192" s="1180">
        <v>1400</v>
      </c>
      <c r="H192" s="1420"/>
      <c r="I192" s="1795"/>
      <c r="J192" s="1795"/>
      <c r="K192" s="872"/>
      <c r="L192" s="872"/>
      <c r="M192" s="872"/>
      <c r="N192" s="124"/>
    </row>
    <row r="193" spans="1:14" ht="13.5" thickBot="1">
      <c r="A193" s="782"/>
      <c r="B193" s="636"/>
      <c r="C193" s="462" t="s">
        <v>96</v>
      </c>
      <c r="D193" s="1186">
        <f aca="true" t="shared" si="25" ref="D193:J193">SUM(D194:D213)</f>
        <v>10293.62</v>
      </c>
      <c r="E193" s="1186">
        <f t="shared" si="25"/>
        <v>21961.390000000003</v>
      </c>
      <c r="F193" s="1382">
        <f>SUM(F194:F213)</f>
        <v>8273.67</v>
      </c>
      <c r="G193" s="1186">
        <f t="shared" si="25"/>
        <v>8337.21</v>
      </c>
      <c r="H193" s="1382">
        <f t="shared" si="25"/>
        <v>2835</v>
      </c>
      <c r="I193" s="1796">
        <f t="shared" si="25"/>
        <v>2835</v>
      </c>
      <c r="J193" s="1796">
        <f t="shared" si="25"/>
        <v>2835</v>
      </c>
      <c r="K193" s="467"/>
      <c r="L193" s="467">
        <f>SUM(L196:L206)</f>
        <v>0</v>
      </c>
      <c r="M193" s="467">
        <f>SUM(M196:M206)</f>
        <v>0</v>
      </c>
      <c r="N193" s="124"/>
    </row>
    <row r="194" spans="1:14" ht="12.75">
      <c r="A194" s="721" t="s">
        <v>426</v>
      </c>
      <c r="B194" s="137"/>
      <c r="C194" s="870" t="s">
        <v>207</v>
      </c>
      <c r="D194" s="1262">
        <v>270.75</v>
      </c>
      <c r="E194" s="1182">
        <v>2438.91</v>
      </c>
      <c r="F194" s="1367">
        <v>277.67</v>
      </c>
      <c r="G194" s="1850">
        <v>276.61</v>
      </c>
      <c r="H194" s="1367"/>
      <c r="I194" s="1368"/>
      <c r="J194" s="1368"/>
      <c r="K194" s="1140"/>
      <c r="L194" s="663"/>
      <c r="M194" s="663"/>
      <c r="N194" s="124"/>
    </row>
    <row r="195" spans="1:14" ht="12.75">
      <c r="A195" s="400">
        <v>41</v>
      </c>
      <c r="B195" s="138"/>
      <c r="C195" s="274" t="s">
        <v>18</v>
      </c>
      <c r="D195" s="1247">
        <v>536.26</v>
      </c>
      <c r="E195" s="1159">
        <v>894.18</v>
      </c>
      <c r="F195" s="1315">
        <v>521</v>
      </c>
      <c r="G195" s="1835">
        <v>754</v>
      </c>
      <c r="H195" s="1315">
        <v>500</v>
      </c>
      <c r="I195" s="1369">
        <v>500</v>
      </c>
      <c r="J195" s="1369">
        <v>500</v>
      </c>
      <c r="K195" s="270"/>
      <c r="L195" s="270"/>
      <c r="M195" s="980"/>
      <c r="N195" s="124"/>
    </row>
    <row r="196" spans="1:14" ht="12.75">
      <c r="A196" s="721" t="s">
        <v>238</v>
      </c>
      <c r="B196" s="129"/>
      <c r="C196" s="274" t="s">
        <v>130</v>
      </c>
      <c r="D196" s="1247">
        <v>241.7</v>
      </c>
      <c r="E196" s="1159">
        <v>178.57</v>
      </c>
      <c r="F196" s="1315">
        <v>180</v>
      </c>
      <c r="G196" s="1835">
        <v>180</v>
      </c>
      <c r="H196" s="1315">
        <v>180</v>
      </c>
      <c r="I196" s="1369">
        <v>180</v>
      </c>
      <c r="J196" s="1369">
        <v>180</v>
      </c>
      <c r="K196" s="270"/>
      <c r="L196" s="270"/>
      <c r="M196" s="980"/>
      <c r="N196" s="124"/>
    </row>
    <row r="197" spans="1:14" ht="12.75">
      <c r="A197" s="721" t="s">
        <v>238</v>
      </c>
      <c r="B197" s="129"/>
      <c r="C197" s="281" t="s">
        <v>276</v>
      </c>
      <c r="D197" s="1247">
        <v>18.3</v>
      </c>
      <c r="E197" s="1159">
        <v>16.65</v>
      </c>
      <c r="F197" s="1315">
        <v>220</v>
      </c>
      <c r="G197" s="1835">
        <v>220</v>
      </c>
      <c r="H197" s="1315">
        <v>20</v>
      </c>
      <c r="I197" s="1369">
        <v>20</v>
      </c>
      <c r="J197" s="1369">
        <v>20</v>
      </c>
      <c r="K197" s="270"/>
      <c r="L197" s="270"/>
      <c r="M197" s="980"/>
      <c r="N197" s="124"/>
    </row>
    <row r="198" spans="1:14" ht="12.75">
      <c r="A198" s="127"/>
      <c r="B198" s="127"/>
      <c r="C198" s="269" t="s">
        <v>97</v>
      </c>
      <c r="D198" s="1247">
        <v>348.21</v>
      </c>
      <c r="E198" s="1159">
        <v>388.03</v>
      </c>
      <c r="F198" s="1315">
        <v>400</v>
      </c>
      <c r="G198" s="1835">
        <v>400</v>
      </c>
      <c r="H198" s="1315">
        <v>400</v>
      </c>
      <c r="I198" s="1369">
        <v>400</v>
      </c>
      <c r="J198" s="1369">
        <v>400</v>
      </c>
      <c r="K198" s="270"/>
      <c r="L198" s="270"/>
      <c r="M198" s="980"/>
      <c r="N198" s="124"/>
    </row>
    <row r="199" spans="1:14" ht="12.75">
      <c r="A199" s="127"/>
      <c r="B199" s="118"/>
      <c r="C199" s="269" t="s">
        <v>98</v>
      </c>
      <c r="D199" s="1247">
        <v>43.8</v>
      </c>
      <c r="E199" s="1159">
        <v>25</v>
      </c>
      <c r="F199" s="1315">
        <v>25</v>
      </c>
      <c r="G199" s="1835">
        <v>25</v>
      </c>
      <c r="H199" s="1315">
        <v>25</v>
      </c>
      <c r="I199" s="1369">
        <v>25</v>
      </c>
      <c r="J199" s="1369">
        <v>25</v>
      </c>
      <c r="K199" s="208"/>
      <c r="L199" s="208"/>
      <c r="M199" s="980"/>
      <c r="N199" s="124"/>
    </row>
    <row r="200" spans="1:14" ht="12.75">
      <c r="A200" s="127"/>
      <c r="B200" s="118"/>
      <c r="C200" s="274" t="s">
        <v>100</v>
      </c>
      <c r="D200" s="1247">
        <v>2892</v>
      </c>
      <c r="E200" s="1159">
        <v>59.9</v>
      </c>
      <c r="F200" s="1315">
        <v>1100</v>
      </c>
      <c r="G200" s="1835">
        <v>1100</v>
      </c>
      <c r="H200" s="1315">
        <v>100</v>
      </c>
      <c r="I200" s="1369">
        <v>100</v>
      </c>
      <c r="J200" s="1369">
        <v>100</v>
      </c>
      <c r="K200" s="270"/>
      <c r="L200" s="270"/>
      <c r="M200" s="980"/>
      <c r="N200" s="124"/>
    </row>
    <row r="201" spans="1:14" ht="12.75">
      <c r="A201" s="400"/>
      <c r="B201" s="138"/>
      <c r="C201" s="274" t="s">
        <v>131</v>
      </c>
      <c r="D201" s="1247"/>
      <c r="E201" s="1159">
        <v>322.4</v>
      </c>
      <c r="F201" s="1315">
        <v>200</v>
      </c>
      <c r="G201" s="1159"/>
      <c r="H201" s="1315">
        <v>200</v>
      </c>
      <c r="I201" s="1369">
        <v>200</v>
      </c>
      <c r="J201" s="1369">
        <v>200</v>
      </c>
      <c r="K201" s="270"/>
      <c r="L201" s="270"/>
      <c r="M201" s="980"/>
      <c r="N201" s="124"/>
    </row>
    <row r="202" spans="1:14" ht="12.75">
      <c r="A202" s="400"/>
      <c r="B202" s="138"/>
      <c r="C202" s="274" t="s">
        <v>406</v>
      </c>
      <c r="D202" s="1247"/>
      <c r="E202" s="1159">
        <v>43.2</v>
      </c>
      <c r="F202" s="1390"/>
      <c r="G202" s="1159"/>
      <c r="H202" s="1390"/>
      <c r="I202" s="1369"/>
      <c r="J202" s="1369"/>
      <c r="K202" s="270"/>
      <c r="L202" s="270"/>
      <c r="M202" s="270"/>
      <c r="N202" s="124"/>
    </row>
    <row r="203" spans="1:14" ht="13.5">
      <c r="A203" s="912">
        <v>41.46</v>
      </c>
      <c r="B203" s="129"/>
      <c r="C203" s="274" t="s">
        <v>28</v>
      </c>
      <c r="D203" s="1247">
        <v>2123.68</v>
      </c>
      <c r="E203" s="1159">
        <v>531.64</v>
      </c>
      <c r="F203" s="1315">
        <v>1300</v>
      </c>
      <c r="G203" s="1835">
        <v>1351.6</v>
      </c>
      <c r="H203" s="1315">
        <v>1400</v>
      </c>
      <c r="I203" s="1369">
        <v>1400</v>
      </c>
      <c r="J203" s="1369">
        <v>1400</v>
      </c>
      <c r="K203" s="270"/>
      <c r="L203" s="270"/>
      <c r="M203" s="980"/>
      <c r="N203" s="124"/>
    </row>
    <row r="204" spans="1:14" ht="12.75">
      <c r="A204" s="474">
        <v>41</v>
      </c>
      <c r="B204" s="402"/>
      <c r="C204" s="281" t="s">
        <v>225</v>
      </c>
      <c r="D204" s="1167">
        <v>295</v>
      </c>
      <c r="E204" s="1160">
        <v>1245</v>
      </c>
      <c r="F204" s="1466"/>
      <c r="G204" s="1160"/>
      <c r="H204" s="1466"/>
      <c r="I204" s="1369"/>
      <c r="J204" s="1369"/>
      <c r="K204" s="270"/>
      <c r="L204" s="270"/>
      <c r="M204" s="270"/>
      <c r="N204" s="124"/>
    </row>
    <row r="205" spans="1:14" ht="12.75">
      <c r="A205" s="474"/>
      <c r="B205" s="402"/>
      <c r="C205" s="281" t="s">
        <v>239</v>
      </c>
      <c r="D205" s="1167"/>
      <c r="E205" s="1160">
        <v>22</v>
      </c>
      <c r="F205" s="1466"/>
      <c r="G205" s="1160"/>
      <c r="H205" s="1466"/>
      <c r="I205" s="1369"/>
      <c r="J205" s="1369"/>
      <c r="K205" s="270"/>
      <c r="L205" s="270"/>
      <c r="M205" s="270"/>
      <c r="N205" s="124"/>
    </row>
    <row r="206" spans="1:15" ht="12.75">
      <c r="A206" s="127"/>
      <c r="B206" s="127"/>
      <c r="C206" s="269" t="s">
        <v>226</v>
      </c>
      <c r="D206" s="1247">
        <v>22</v>
      </c>
      <c r="E206" s="1702"/>
      <c r="F206" s="1390"/>
      <c r="G206" s="1612"/>
      <c r="H206" s="1390"/>
      <c r="I206" s="1369"/>
      <c r="J206" s="1369"/>
      <c r="K206" s="270"/>
      <c r="L206" s="270"/>
      <c r="M206" s="270"/>
      <c r="N206" s="124"/>
      <c r="O206" t="s">
        <v>299</v>
      </c>
    </row>
    <row r="207" spans="1:14" ht="12.75">
      <c r="A207" s="127"/>
      <c r="B207" s="127"/>
      <c r="C207" s="269" t="s">
        <v>407</v>
      </c>
      <c r="D207" s="1247"/>
      <c r="E207" s="1159">
        <v>75.38</v>
      </c>
      <c r="F207" s="1521">
        <v>100</v>
      </c>
      <c r="G207" s="1835">
        <v>100</v>
      </c>
      <c r="H207" s="1521"/>
      <c r="I207" s="1369"/>
      <c r="J207" s="1369"/>
      <c r="K207" s="270"/>
      <c r="L207" s="270"/>
      <c r="M207" s="270"/>
      <c r="N207" s="124"/>
    </row>
    <row r="208" spans="1:14" ht="12.75">
      <c r="A208" s="127"/>
      <c r="B208" s="127"/>
      <c r="C208" s="269" t="s">
        <v>59</v>
      </c>
      <c r="D208" s="1247">
        <v>625.06</v>
      </c>
      <c r="E208" s="1159">
        <v>92.72</v>
      </c>
      <c r="F208" s="1315">
        <v>30</v>
      </c>
      <c r="G208" s="1835">
        <v>10</v>
      </c>
      <c r="H208" s="1315">
        <v>10</v>
      </c>
      <c r="I208" s="1369">
        <v>10</v>
      </c>
      <c r="J208" s="1369">
        <v>10</v>
      </c>
      <c r="K208" s="270"/>
      <c r="L208" s="270"/>
      <c r="M208" s="270"/>
      <c r="N208" s="124"/>
    </row>
    <row r="209" spans="1:14" ht="12.75">
      <c r="A209" s="127" t="s">
        <v>405</v>
      </c>
      <c r="B209" s="127"/>
      <c r="C209" s="298" t="s">
        <v>404</v>
      </c>
      <c r="D209" s="1571"/>
      <c r="E209" s="1159">
        <v>14975</v>
      </c>
      <c r="F209" s="1422"/>
      <c r="G209" s="1159"/>
      <c r="H209" s="1422"/>
      <c r="I209" s="1797"/>
      <c r="J209" s="1797"/>
      <c r="K209" s="270"/>
      <c r="L209" s="270"/>
      <c r="M209" s="270"/>
      <c r="N209" s="124"/>
    </row>
    <row r="210" spans="1:14" ht="12.75">
      <c r="A210" s="127"/>
      <c r="B210" s="127"/>
      <c r="C210" s="298" t="s">
        <v>295</v>
      </c>
      <c r="D210" s="1247">
        <v>2876.86</v>
      </c>
      <c r="E210" s="1702"/>
      <c r="F210" s="1315">
        <v>2000</v>
      </c>
      <c r="G210" s="1835">
        <v>2000</v>
      </c>
      <c r="H210" s="1315"/>
      <c r="I210" s="1797"/>
      <c r="J210" s="1797"/>
      <c r="K210" s="270"/>
      <c r="L210" s="270"/>
      <c r="M210" s="270"/>
      <c r="N210" s="124"/>
    </row>
    <row r="211" spans="1:14" ht="12.75">
      <c r="A211" s="127"/>
      <c r="B211" s="127"/>
      <c r="C211" s="281" t="s">
        <v>408</v>
      </c>
      <c r="D211" s="1554"/>
      <c r="E211" s="1160">
        <v>542.16</v>
      </c>
      <c r="F211" s="1466">
        <v>100</v>
      </c>
      <c r="G211" s="1231">
        <v>100</v>
      </c>
      <c r="H211" s="1466"/>
      <c r="I211" s="1798"/>
      <c r="J211" s="1798"/>
      <c r="K211" s="270"/>
      <c r="L211" s="270"/>
      <c r="M211" s="270"/>
      <c r="N211" s="124"/>
    </row>
    <row r="212" spans="1:14" ht="12.75">
      <c r="A212" s="127" t="s">
        <v>305</v>
      </c>
      <c r="B212" s="127"/>
      <c r="C212" s="281">
        <v>633006</v>
      </c>
      <c r="D212" s="1554"/>
      <c r="E212" s="1160"/>
      <c r="F212" s="1466">
        <v>1820</v>
      </c>
      <c r="G212" s="1231">
        <v>1820</v>
      </c>
      <c r="H212" s="1466"/>
      <c r="I212" s="1798"/>
      <c r="J212" s="1798"/>
      <c r="K212" s="270"/>
      <c r="L212" s="270"/>
      <c r="M212" s="270"/>
      <c r="N212" s="124"/>
    </row>
    <row r="213" spans="1:14" ht="12.75">
      <c r="A213" s="127"/>
      <c r="B213" s="127"/>
      <c r="C213" s="281" t="s">
        <v>427</v>
      </c>
      <c r="D213" s="1554"/>
      <c r="E213" s="1160">
        <v>110.65</v>
      </c>
      <c r="F213" s="1466">
        <v>0</v>
      </c>
      <c r="G213" s="1160"/>
      <c r="H213" s="1466"/>
      <c r="I213" s="1798"/>
      <c r="J213" s="1798"/>
      <c r="K213" s="268"/>
      <c r="L213" s="268"/>
      <c r="M213" s="268"/>
      <c r="N213" s="124"/>
    </row>
    <row r="214" spans="1:14" ht="12.75">
      <c r="A214" s="1963" t="s">
        <v>277</v>
      </c>
      <c r="B214" s="1964"/>
      <c r="C214" s="1965"/>
      <c r="D214" s="1285">
        <f aca="true" t="shared" si="26" ref="D214:J214">SUM(D215:D217)</f>
        <v>0</v>
      </c>
      <c r="E214" s="1285">
        <f t="shared" si="26"/>
        <v>0</v>
      </c>
      <c r="F214" s="1285">
        <f>SUM(F215:F217)</f>
        <v>0</v>
      </c>
      <c r="G214" s="1286">
        <f t="shared" si="26"/>
        <v>0</v>
      </c>
      <c r="H214" s="1285">
        <f t="shared" si="26"/>
        <v>0</v>
      </c>
      <c r="I214" s="1799">
        <f t="shared" si="26"/>
        <v>0</v>
      </c>
      <c r="J214" s="1799">
        <f t="shared" si="26"/>
        <v>0</v>
      </c>
      <c r="K214" s="1287"/>
      <c r="L214" s="1287"/>
      <c r="M214" s="1287"/>
      <c r="N214" s="124"/>
    </row>
    <row r="215" spans="1:14" ht="12.75">
      <c r="A215" s="127">
        <v>41</v>
      </c>
      <c r="B215" s="1002" t="s">
        <v>230</v>
      </c>
      <c r="C215" s="274" t="s">
        <v>100</v>
      </c>
      <c r="D215" s="1168"/>
      <c r="E215" s="1168"/>
      <c r="F215" s="1419"/>
      <c r="G215" s="1230"/>
      <c r="H215" s="1419"/>
      <c r="I215" s="1798"/>
      <c r="J215" s="1798"/>
      <c r="K215" s="268"/>
      <c r="L215" s="268"/>
      <c r="M215" s="268"/>
      <c r="N215" s="124"/>
    </row>
    <row r="216" spans="1:14" ht="12.75">
      <c r="A216" s="127"/>
      <c r="B216" s="1002"/>
      <c r="C216" s="274" t="s">
        <v>28</v>
      </c>
      <c r="D216" s="1168"/>
      <c r="E216" s="1168"/>
      <c r="F216" s="1419"/>
      <c r="G216" s="1230"/>
      <c r="H216" s="1419"/>
      <c r="I216" s="1798"/>
      <c r="J216" s="1798"/>
      <c r="K216" s="268"/>
      <c r="L216" s="268"/>
      <c r="M216" s="268"/>
      <c r="N216" s="124"/>
    </row>
    <row r="217" spans="1:14" ht="13.5" thickBot="1">
      <c r="A217" s="474"/>
      <c r="B217" s="402"/>
      <c r="C217" s="274" t="s">
        <v>90</v>
      </c>
      <c r="D217" s="1168"/>
      <c r="E217" s="1168"/>
      <c r="F217" s="1419"/>
      <c r="G217" s="1230"/>
      <c r="H217" s="1419"/>
      <c r="I217" s="1798"/>
      <c r="J217" s="1798"/>
      <c r="K217" s="268"/>
      <c r="L217" s="268"/>
      <c r="M217" s="268"/>
      <c r="N217" s="124"/>
    </row>
    <row r="218" spans="1:14" ht="13.5" thickBot="1">
      <c r="A218" s="1897" t="s">
        <v>170</v>
      </c>
      <c r="B218" s="1898"/>
      <c r="C218" s="1899"/>
      <c r="D218" s="1288">
        <f aca="true" t="shared" si="27" ref="D218:J218">SUM(D219)</f>
        <v>4075.0099999999998</v>
      </c>
      <c r="E218" s="1288">
        <f t="shared" si="27"/>
        <v>9071.800000000001</v>
      </c>
      <c r="F218" s="1800">
        <f t="shared" si="27"/>
        <v>9324.73</v>
      </c>
      <c r="G218" s="1288">
        <f t="shared" si="27"/>
        <v>8787.56</v>
      </c>
      <c r="H218" s="1289">
        <f t="shared" si="27"/>
        <v>9800</v>
      </c>
      <c r="I218" s="1800">
        <f t="shared" si="27"/>
        <v>9800</v>
      </c>
      <c r="J218" s="1800">
        <f t="shared" si="27"/>
        <v>9800</v>
      </c>
      <c r="K218" s="1289"/>
      <c r="L218" s="1289">
        <f>SUM(L219)</f>
        <v>0</v>
      </c>
      <c r="M218" s="1289">
        <f>SUM(M219)</f>
        <v>0</v>
      </c>
      <c r="N218" s="124"/>
    </row>
    <row r="219" spans="1:14" ht="13.5" thickBot="1">
      <c r="A219" s="774">
        <v>41</v>
      </c>
      <c r="B219" s="136" t="s">
        <v>94</v>
      </c>
      <c r="C219" s="261" t="s">
        <v>99</v>
      </c>
      <c r="D219" s="1508">
        <f aca="true" t="shared" si="28" ref="D219:J219">SUM(D220:D224)</f>
        <v>4075.0099999999998</v>
      </c>
      <c r="E219" s="1508">
        <f t="shared" si="28"/>
        <v>9071.800000000001</v>
      </c>
      <c r="F219" s="1801">
        <f>SUM(F220:F224)</f>
        <v>9324.73</v>
      </c>
      <c r="G219" s="1508">
        <f t="shared" si="28"/>
        <v>8787.56</v>
      </c>
      <c r="H219" s="1412">
        <f t="shared" si="28"/>
        <v>9800</v>
      </c>
      <c r="I219" s="1801">
        <f t="shared" si="28"/>
        <v>9800</v>
      </c>
      <c r="J219" s="1801">
        <f t="shared" si="28"/>
        <v>9800</v>
      </c>
      <c r="K219" s="301"/>
      <c r="L219" s="301">
        <f>SUM(L220:L221)</f>
        <v>0</v>
      </c>
      <c r="M219" s="301">
        <f>SUM(M220:M221)</f>
        <v>0</v>
      </c>
      <c r="N219" s="124"/>
    </row>
    <row r="220" spans="1:14" ht="12.75">
      <c r="A220" s="781" t="s">
        <v>446</v>
      </c>
      <c r="B220" s="139"/>
      <c r="C220" s="304" t="s">
        <v>42</v>
      </c>
      <c r="D220" s="1593">
        <v>3675.06</v>
      </c>
      <c r="E220" s="1509">
        <v>7627.6</v>
      </c>
      <c r="F220" s="1802">
        <v>8024.73</v>
      </c>
      <c r="G220" s="1854">
        <v>8025</v>
      </c>
      <c r="H220" s="1418">
        <v>8500</v>
      </c>
      <c r="I220" s="1802">
        <v>8500</v>
      </c>
      <c r="J220" s="1802">
        <v>8500</v>
      </c>
      <c r="K220" s="305"/>
      <c r="L220" s="305"/>
      <c r="M220" s="305"/>
      <c r="N220" s="124"/>
    </row>
    <row r="221" spans="1:14" ht="12.75">
      <c r="A221" s="127" t="s">
        <v>285</v>
      </c>
      <c r="B221" s="127"/>
      <c r="C221" s="212" t="s">
        <v>18</v>
      </c>
      <c r="D221" s="1594">
        <v>52.95</v>
      </c>
      <c r="E221" s="1510">
        <v>670.2</v>
      </c>
      <c r="F221" s="1803">
        <v>500</v>
      </c>
      <c r="G221" s="1159"/>
      <c r="H221" s="1652">
        <v>500</v>
      </c>
      <c r="I221" s="1803">
        <v>500</v>
      </c>
      <c r="J221" s="1803">
        <v>500</v>
      </c>
      <c r="K221" s="270"/>
      <c r="L221" s="270"/>
      <c r="M221" s="270"/>
      <c r="N221" s="124"/>
    </row>
    <row r="222" spans="1:14" ht="12.75">
      <c r="A222" s="127"/>
      <c r="B222" s="129"/>
      <c r="C222" s="274" t="s">
        <v>131</v>
      </c>
      <c r="D222" s="1532">
        <v>347</v>
      </c>
      <c r="E222" s="1510">
        <v>774</v>
      </c>
      <c r="F222" s="1797">
        <v>800</v>
      </c>
      <c r="G222" s="1855">
        <v>762.56</v>
      </c>
      <c r="H222" s="1405">
        <v>800</v>
      </c>
      <c r="I222" s="1797">
        <v>800</v>
      </c>
      <c r="J222" s="1797">
        <v>800</v>
      </c>
      <c r="K222" s="270"/>
      <c r="L222" s="270"/>
      <c r="M222" s="270"/>
      <c r="N222" s="124"/>
    </row>
    <row r="223" spans="1:14" ht="12.75">
      <c r="A223" s="1091"/>
      <c r="B223" s="1092"/>
      <c r="C223" s="281"/>
      <c r="D223" s="1572"/>
      <c r="E223" s="1719"/>
      <c r="F223" s="1797"/>
      <c r="G223" s="1620"/>
      <c r="H223" s="1405"/>
      <c r="I223" s="1797"/>
      <c r="J223" s="1797"/>
      <c r="K223" s="305"/>
      <c r="L223" s="305"/>
      <c r="M223" s="305"/>
      <c r="N223" s="124"/>
    </row>
    <row r="224" spans="1:14" ht="13.5" thickBot="1">
      <c r="A224" s="877"/>
      <c r="B224" s="877"/>
      <c r="C224" s="1095" t="s">
        <v>28</v>
      </c>
      <c r="D224" s="1572"/>
      <c r="E224" s="1719"/>
      <c r="F224" s="1797"/>
      <c r="G224" s="1620"/>
      <c r="H224" s="1405"/>
      <c r="I224" s="1797"/>
      <c r="J224" s="1797"/>
      <c r="K224" s="467"/>
      <c r="L224" s="467"/>
      <c r="M224" s="467"/>
      <c r="N224" s="124"/>
    </row>
    <row r="225" spans="1:14" ht="13.5" thickBot="1">
      <c r="A225" s="826" t="s">
        <v>196</v>
      </c>
      <c r="B225" s="826"/>
      <c r="C225" s="827"/>
      <c r="D225" s="1093">
        <f aca="true" t="shared" si="29" ref="D225:J225">SUM(D226+D243+D252+D274+D294+D300)</f>
        <v>46178.85</v>
      </c>
      <c r="E225" s="1093">
        <f t="shared" si="29"/>
        <v>80858.10999999999</v>
      </c>
      <c r="F225" s="1093">
        <f>SUM(F226+F243+F252+F274+F294+F300)</f>
        <v>51937.020000000004</v>
      </c>
      <c r="G225" s="1244">
        <f>SUM(G226+G243++G252+G274+G294+G300)</f>
        <v>50375.39</v>
      </c>
      <c r="H225" s="1093">
        <f t="shared" si="29"/>
        <v>47046</v>
      </c>
      <c r="I225" s="1094">
        <f t="shared" si="29"/>
        <v>37746</v>
      </c>
      <c r="J225" s="1094">
        <f t="shared" si="29"/>
        <v>37746</v>
      </c>
      <c r="K225" s="815"/>
      <c r="L225" s="815"/>
      <c r="M225" s="815"/>
      <c r="N225" s="124"/>
    </row>
    <row r="226" spans="1:14" ht="13.5" thickBot="1">
      <c r="A226" s="876" t="s">
        <v>168</v>
      </c>
      <c r="B226" s="876"/>
      <c r="C226" s="876"/>
      <c r="D226" s="459">
        <f aca="true" t="shared" si="30" ref="D226:J226">SUM(D228)</f>
        <v>8312.81</v>
      </c>
      <c r="E226" s="459">
        <f t="shared" si="30"/>
        <v>8613.93</v>
      </c>
      <c r="F226" s="459">
        <f t="shared" si="30"/>
        <v>13091.22</v>
      </c>
      <c r="G226" s="1153">
        <f>SUM(G227:G228)</f>
        <v>12584.3</v>
      </c>
      <c r="H226" s="459">
        <f t="shared" si="30"/>
        <v>13621</v>
      </c>
      <c r="I226" s="300">
        <f t="shared" si="30"/>
        <v>4621</v>
      </c>
      <c r="J226" s="300">
        <f t="shared" si="30"/>
        <v>4621</v>
      </c>
      <c r="K226" s="300"/>
      <c r="L226" s="409">
        <f>SUM(L228)</f>
        <v>0</v>
      </c>
      <c r="M226" s="409">
        <f>SUM(M228)</f>
        <v>0</v>
      </c>
      <c r="N226" s="124"/>
    </row>
    <row r="227" spans="1:14" ht="13.5" thickBot="1">
      <c r="A227" s="1744"/>
      <c r="B227" s="1744"/>
      <c r="C227" s="1744">
        <v>620</v>
      </c>
      <c r="D227" s="1067"/>
      <c r="E227" s="1067"/>
      <c r="F227" s="1067"/>
      <c r="G227" s="1745">
        <v>272.4</v>
      </c>
      <c r="H227" s="1067"/>
      <c r="I227" s="664"/>
      <c r="J227" s="664"/>
      <c r="K227" s="664"/>
      <c r="L227" s="1746"/>
      <c r="M227" s="1746"/>
      <c r="N227" s="124"/>
    </row>
    <row r="228" spans="1:14" ht="13.5" thickBot="1">
      <c r="A228" s="782">
        <v>41</v>
      </c>
      <c r="B228" s="636" t="s">
        <v>93</v>
      </c>
      <c r="C228" s="466" t="s">
        <v>91</v>
      </c>
      <c r="D228" s="1186">
        <f aca="true" t="shared" si="31" ref="D228:J228">SUM(D229:D242)</f>
        <v>8312.81</v>
      </c>
      <c r="E228" s="1186">
        <f t="shared" si="31"/>
        <v>8613.93</v>
      </c>
      <c r="F228" s="1382">
        <f>SUM(F229:F242)</f>
        <v>13091.22</v>
      </c>
      <c r="G228" s="1241">
        <f t="shared" si="31"/>
        <v>12311.9</v>
      </c>
      <c r="H228" s="1382">
        <f t="shared" si="31"/>
        <v>13621</v>
      </c>
      <c r="I228" s="1408">
        <f t="shared" si="31"/>
        <v>4621</v>
      </c>
      <c r="J228" s="1408">
        <f t="shared" si="31"/>
        <v>4621</v>
      </c>
      <c r="K228" s="467"/>
      <c r="L228" s="637">
        <f>SUM(L229:L235)</f>
        <v>0</v>
      </c>
      <c r="M228" s="637">
        <f>SUM(M229:M235)</f>
        <v>0</v>
      </c>
      <c r="N228" s="124"/>
    </row>
    <row r="229" spans="1:14" ht="12.75">
      <c r="A229" s="783"/>
      <c r="B229" s="70"/>
      <c r="C229" s="331" t="s">
        <v>56</v>
      </c>
      <c r="D229" s="1595">
        <v>598.65</v>
      </c>
      <c r="E229" s="1193">
        <v>2657.62</v>
      </c>
      <c r="F229" s="1305">
        <v>2070.22</v>
      </c>
      <c r="G229" s="1856">
        <v>1300</v>
      </c>
      <c r="H229" s="1305">
        <v>2000</v>
      </c>
      <c r="I229" s="1409">
        <v>2000</v>
      </c>
      <c r="J229" s="1409">
        <v>2000</v>
      </c>
      <c r="K229" s="1123"/>
      <c r="L229" s="333"/>
      <c r="M229" s="333"/>
      <c r="N229" s="124"/>
    </row>
    <row r="230" spans="1:14" ht="12.75">
      <c r="A230" s="127"/>
      <c r="B230" s="128"/>
      <c r="C230" s="269" t="s">
        <v>92</v>
      </c>
      <c r="D230" s="1167">
        <v>1829.04</v>
      </c>
      <c r="E230" s="1160">
        <v>2543.86</v>
      </c>
      <c r="F230" s="1311">
        <v>2400</v>
      </c>
      <c r="G230" s="1231">
        <v>2400</v>
      </c>
      <c r="H230" s="1311">
        <v>2000</v>
      </c>
      <c r="I230" s="1401">
        <v>2000</v>
      </c>
      <c r="J230" s="1401">
        <v>2000</v>
      </c>
      <c r="K230" s="268"/>
      <c r="L230" s="268"/>
      <c r="M230" s="268"/>
      <c r="N230" s="124"/>
    </row>
    <row r="231" spans="1:14" ht="12.75">
      <c r="A231" s="127"/>
      <c r="B231" s="128"/>
      <c r="C231" s="269" t="s">
        <v>43</v>
      </c>
      <c r="D231" s="1167">
        <v>470.53</v>
      </c>
      <c r="E231" s="1160">
        <v>59.84</v>
      </c>
      <c r="F231" s="1311">
        <v>150</v>
      </c>
      <c r="G231" s="1231">
        <v>150</v>
      </c>
      <c r="H231" s="1311">
        <v>150</v>
      </c>
      <c r="I231" s="1401">
        <v>150</v>
      </c>
      <c r="J231" s="1401">
        <v>150</v>
      </c>
      <c r="K231" s="268"/>
      <c r="L231" s="268"/>
      <c r="M231" s="268"/>
      <c r="N231" s="124"/>
    </row>
    <row r="232" spans="1:14" ht="12.75">
      <c r="A232" s="127">
        <v>41.46</v>
      </c>
      <c r="B232" s="128"/>
      <c r="C232" s="212" t="s">
        <v>18</v>
      </c>
      <c r="D232" s="1167">
        <v>5003.57</v>
      </c>
      <c r="E232" s="1160">
        <v>513.76</v>
      </c>
      <c r="F232" s="1311"/>
      <c r="G232" s="1231">
        <v>10</v>
      </c>
      <c r="H232" s="1311"/>
      <c r="I232" s="1410"/>
      <c r="J232" s="1410"/>
      <c r="K232" s="215"/>
      <c r="L232" s="987"/>
      <c r="M232" s="213"/>
      <c r="N232" s="124"/>
    </row>
    <row r="233" spans="1:14" ht="12.75">
      <c r="A233" s="127"/>
      <c r="B233" s="130"/>
      <c r="C233" s="302" t="s">
        <v>396</v>
      </c>
      <c r="D233" s="1557"/>
      <c r="E233" s="1160">
        <v>26.7</v>
      </c>
      <c r="F233" s="1311"/>
      <c r="G233" s="1160"/>
      <c r="H233" s="1311"/>
      <c r="I233" s="1410"/>
      <c r="J233" s="1410"/>
      <c r="K233" s="215"/>
      <c r="L233" s="213"/>
      <c r="M233" s="213"/>
      <c r="N233" s="124"/>
    </row>
    <row r="234" spans="1:14" ht="12.75">
      <c r="A234" s="278"/>
      <c r="B234" s="227"/>
      <c r="C234" s="302" t="s">
        <v>410</v>
      </c>
      <c r="D234" s="1557"/>
      <c r="E234" s="1160">
        <v>2174.48</v>
      </c>
      <c r="F234" s="1311"/>
      <c r="G234" s="1160"/>
      <c r="H234" s="1311"/>
      <c r="I234" s="1410"/>
      <c r="J234" s="1410"/>
      <c r="K234" s="215"/>
      <c r="L234" s="213"/>
      <c r="M234" s="213"/>
      <c r="N234" s="124"/>
    </row>
    <row r="235" spans="1:14" ht="12.75">
      <c r="A235" s="278"/>
      <c r="B235" s="227"/>
      <c r="C235" s="302" t="s">
        <v>28</v>
      </c>
      <c r="D235" s="1167">
        <v>100</v>
      </c>
      <c r="E235" s="1703"/>
      <c r="F235" s="1311"/>
      <c r="G235" s="1619"/>
      <c r="H235" s="1311"/>
      <c r="I235" s="1410"/>
      <c r="J235" s="1410"/>
      <c r="K235" s="215"/>
      <c r="L235" s="213"/>
      <c r="M235" s="213"/>
      <c r="N235" s="124"/>
    </row>
    <row r="236" spans="1:14" ht="12.75">
      <c r="A236" s="278"/>
      <c r="B236" s="227"/>
      <c r="C236" s="302" t="s">
        <v>35</v>
      </c>
      <c r="D236" s="1167">
        <v>311.02</v>
      </c>
      <c r="E236" s="1160">
        <v>383.67</v>
      </c>
      <c r="F236" s="1311">
        <v>311</v>
      </c>
      <c r="G236" s="1231">
        <v>261.9</v>
      </c>
      <c r="H236" s="1311">
        <v>311</v>
      </c>
      <c r="I236" s="1410">
        <v>311</v>
      </c>
      <c r="J236" s="1410">
        <v>311</v>
      </c>
      <c r="K236" s="215"/>
      <c r="L236" s="213"/>
      <c r="M236" s="213"/>
      <c r="N236" s="124"/>
    </row>
    <row r="237" spans="1:14" ht="12.75">
      <c r="A237" s="278"/>
      <c r="B237" s="227"/>
      <c r="C237" s="302" t="s">
        <v>409</v>
      </c>
      <c r="D237" s="1557"/>
      <c r="E237" s="1160">
        <v>94</v>
      </c>
      <c r="F237" s="1311"/>
      <c r="G237" s="1160"/>
      <c r="H237" s="1311"/>
      <c r="I237" s="1410"/>
      <c r="J237" s="1410"/>
      <c r="K237" s="215"/>
      <c r="L237" s="213"/>
      <c r="M237" s="213"/>
      <c r="N237" s="124"/>
    </row>
    <row r="238" spans="1:14" ht="12.75">
      <c r="A238" s="278"/>
      <c r="B238" s="227"/>
      <c r="C238" s="1747" t="s">
        <v>447</v>
      </c>
      <c r="D238" s="1554"/>
      <c r="E238" s="1514"/>
      <c r="F238" s="1313"/>
      <c r="G238" s="1231">
        <v>30</v>
      </c>
      <c r="H238" s="1313"/>
      <c r="I238" s="1410"/>
      <c r="J238" s="1410"/>
      <c r="K238" s="215"/>
      <c r="L238" s="213"/>
      <c r="M238" s="213"/>
      <c r="N238" s="124"/>
    </row>
    <row r="239" spans="1:14" ht="13.5" thickBot="1">
      <c r="A239" s="298"/>
      <c r="B239" s="1040"/>
      <c r="C239" s="784" t="s">
        <v>256</v>
      </c>
      <c r="D239" s="1574"/>
      <c r="E239" s="1638">
        <v>160</v>
      </c>
      <c r="F239" s="1359">
        <v>160</v>
      </c>
      <c r="G239" s="1857">
        <v>160</v>
      </c>
      <c r="H239" s="1359">
        <v>160</v>
      </c>
      <c r="I239" s="1359">
        <v>160</v>
      </c>
      <c r="J239" s="1359">
        <v>160</v>
      </c>
      <c r="K239" s="1041"/>
      <c r="L239" s="1042"/>
      <c r="M239" s="1042"/>
      <c r="N239" s="124"/>
    </row>
    <row r="240" spans="1:14" ht="13.5" thickBot="1">
      <c r="A240" s="298"/>
      <c r="B240" s="1040"/>
      <c r="C240" s="784" t="s">
        <v>448</v>
      </c>
      <c r="D240" s="1574"/>
      <c r="E240" s="1638"/>
      <c r="F240" s="1359">
        <v>2000</v>
      </c>
      <c r="G240" s="1858">
        <v>2000</v>
      </c>
      <c r="H240" s="1359">
        <v>2000</v>
      </c>
      <c r="I240" s="1359"/>
      <c r="J240" s="1359"/>
      <c r="K240" s="1041"/>
      <c r="L240" s="1042"/>
      <c r="M240" s="1042"/>
      <c r="N240" s="124"/>
    </row>
    <row r="241" spans="1:14" ht="13.5" thickBot="1">
      <c r="A241" s="298"/>
      <c r="B241" s="1040"/>
      <c r="C241" s="784" t="s">
        <v>449</v>
      </c>
      <c r="D241" s="1574"/>
      <c r="E241" s="1638"/>
      <c r="F241" s="1359">
        <v>6000</v>
      </c>
      <c r="G241" s="1858">
        <v>6000</v>
      </c>
      <c r="H241" s="1359">
        <v>7000</v>
      </c>
      <c r="I241" s="1359"/>
      <c r="J241" s="1359"/>
      <c r="K241" s="1041"/>
      <c r="L241" s="1042"/>
      <c r="M241" s="1042"/>
      <c r="N241" s="124"/>
    </row>
    <row r="242" spans="1:14" ht="13.5" thickBot="1">
      <c r="A242" s="813"/>
      <c r="B242" s="813"/>
      <c r="C242" s="784"/>
      <c r="D242" s="1574"/>
      <c r="E242" s="1638"/>
      <c r="F242" s="1359"/>
      <c r="G242" s="1748"/>
      <c r="H242" s="1359"/>
      <c r="I242" s="1359"/>
      <c r="J242" s="1359"/>
      <c r="K242" s="814"/>
      <c r="L242" s="814"/>
      <c r="M242" s="814"/>
      <c r="N242" s="124"/>
    </row>
    <row r="243" spans="1:14" ht="13.5" thickBot="1">
      <c r="A243" s="1539" t="s">
        <v>166</v>
      </c>
      <c r="B243" s="1540"/>
      <c r="C243" s="1541"/>
      <c r="D243" s="1542">
        <f aca="true" t="shared" si="32" ref="D243:J243">SUM(D244:D245)</f>
        <v>10</v>
      </c>
      <c r="E243" s="1542">
        <f t="shared" si="32"/>
        <v>0</v>
      </c>
      <c r="F243" s="1542">
        <f>SUM(F244:F245)</f>
        <v>80</v>
      </c>
      <c r="G243" s="1749">
        <f t="shared" si="32"/>
        <v>80</v>
      </c>
      <c r="H243" s="1542">
        <f t="shared" si="32"/>
        <v>0</v>
      </c>
      <c r="I243" s="1543">
        <f t="shared" si="32"/>
        <v>0</v>
      </c>
      <c r="J243" s="1543">
        <f t="shared" si="32"/>
        <v>0</v>
      </c>
      <c r="K243" s="1543"/>
      <c r="L243" s="1543">
        <f>SUM(L245)</f>
        <v>0</v>
      </c>
      <c r="M243" s="1544">
        <f>SUM(M245)</f>
        <v>0</v>
      </c>
      <c r="N243" s="124"/>
    </row>
    <row r="244" spans="1:14" ht="13.5" thickBot="1">
      <c r="A244" s="1496" t="s">
        <v>304</v>
      </c>
      <c r="B244" s="1497" t="s">
        <v>257</v>
      </c>
      <c r="C244" s="1498" t="s">
        <v>243</v>
      </c>
      <c r="D244" s="1499"/>
      <c r="E244" s="1499"/>
      <c r="F244" s="1500"/>
      <c r="G244" s="1750"/>
      <c r="H244" s="1500"/>
      <c r="I244" s="1501"/>
      <c r="J244" s="1502"/>
      <c r="K244" s="1503"/>
      <c r="L244" s="1503"/>
      <c r="M244" s="1503"/>
      <c r="N244" s="124"/>
    </row>
    <row r="245" spans="1:14" ht="13.5" thickBot="1">
      <c r="A245" s="782">
        <v>41</v>
      </c>
      <c r="B245" s="485"/>
      <c r="C245" s="263" t="s">
        <v>85</v>
      </c>
      <c r="D245" s="1194">
        <f aca="true" t="shared" si="33" ref="D245:J245">SUM(D246:D250)</f>
        <v>10</v>
      </c>
      <c r="E245" s="1194">
        <f t="shared" si="33"/>
        <v>0</v>
      </c>
      <c r="F245" s="1413">
        <f>SUM(F246:F250)</f>
        <v>80</v>
      </c>
      <c r="G245" s="1751">
        <f t="shared" si="33"/>
        <v>80</v>
      </c>
      <c r="H245" s="1413">
        <f t="shared" si="33"/>
        <v>0</v>
      </c>
      <c r="I245" s="1414">
        <f t="shared" si="33"/>
        <v>0</v>
      </c>
      <c r="J245" s="1414">
        <f t="shared" si="33"/>
        <v>0</v>
      </c>
      <c r="K245" s="262"/>
      <c r="L245" s="262">
        <f>SUM(L246:L248)</f>
        <v>0</v>
      </c>
      <c r="M245" s="262">
        <f>SUM(M246:M248)</f>
        <v>0</v>
      </c>
      <c r="N245" s="124"/>
    </row>
    <row r="246" spans="1:14" ht="12.75">
      <c r="A246" s="776"/>
      <c r="B246" s="76"/>
      <c r="C246" s="224" t="s">
        <v>18</v>
      </c>
      <c r="D246" s="1195">
        <v>10</v>
      </c>
      <c r="E246" s="1721"/>
      <c r="F246" s="1415"/>
      <c r="G246" s="1752">
        <v>0</v>
      </c>
      <c r="H246" s="1415"/>
      <c r="I246" s="1416"/>
      <c r="J246" s="1416"/>
      <c r="K246" s="290"/>
      <c r="L246" s="290"/>
      <c r="M246" s="290"/>
      <c r="N246" s="124"/>
    </row>
    <row r="247" spans="1:14" ht="12.75">
      <c r="A247" s="75"/>
      <c r="B247" s="87"/>
      <c r="C247" s="269" t="s">
        <v>86</v>
      </c>
      <c r="D247" s="1196"/>
      <c r="E247" s="1722"/>
      <c r="F247" s="1333"/>
      <c r="G247" s="1753">
        <v>0</v>
      </c>
      <c r="H247" s="1333"/>
      <c r="I247" s="1417"/>
      <c r="J247" s="1417"/>
      <c r="K247" s="268"/>
      <c r="L247" s="268"/>
      <c r="M247" s="268"/>
      <c r="N247" s="124"/>
    </row>
    <row r="248" spans="1:14" ht="12.75">
      <c r="A248" s="75"/>
      <c r="B248" s="74"/>
      <c r="C248" s="278" t="s">
        <v>87</v>
      </c>
      <c r="D248" s="1196"/>
      <c r="E248" s="1722"/>
      <c r="F248" s="1333"/>
      <c r="G248" s="1753">
        <v>0</v>
      </c>
      <c r="H248" s="1333"/>
      <c r="I248" s="1333"/>
      <c r="J248" s="1333"/>
      <c r="K248" s="279"/>
      <c r="L248" s="279"/>
      <c r="M248" s="279"/>
      <c r="N248" s="124"/>
    </row>
    <row r="249" spans="1:14" ht="12.75">
      <c r="A249" s="75"/>
      <c r="B249" s="74"/>
      <c r="C249" s="278" t="s">
        <v>354</v>
      </c>
      <c r="D249" s="1196"/>
      <c r="E249" s="1722"/>
      <c r="F249" s="1333">
        <v>80</v>
      </c>
      <c r="G249" s="1860">
        <v>80</v>
      </c>
      <c r="H249" s="1333"/>
      <c r="I249" s="1333"/>
      <c r="J249" s="1333"/>
      <c r="K249" s="279"/>
      <c r="L249" s="279"/>
      <c r="M249" s="279"/>
      <c r="N249" s="124"/>
    </row>
    <row r="250" spans="1:14" ht="12.75">
      <c r="A250" s="638"/>
      <c r="B250" s="824"/>
      <c r="C250" s="298"/>
      <c r="D250" s="1197"/>
      <c r="E250" s="1197"/>
      <c r="F250" s="1197"/>
      <c r="G250" s="1197"/>
      <c r="H250" s="1197"/>
      <c r="I250" s="1197"/>
      <c r="J250" s="1197"/>
      <c r="K250" s="276"/>
      <c r="L250" s="276"/>
      <c r="M250" s="276"/>
      <c r="N250" s="124"/>
    </row>
    <row r="251" spans="1:14" ht="13.5" thickBot="1">
      <c r="A251" s="378"/>
      <c r="B251" s="378"/>
      <c r="C251" s="298"/>
      <c r="D251" s="1121">
        <v>2021</v>
      </c>
      <c r="E251" s="1121">
        <v>2022</v>
      </c>
      <c r="F251" s="1121">
        <v>2023</v>
      </c>
      <c r="G251" s="1759">
        <v>2023</v>
      </c>
      <c r="H251" s="1121">
        <v>2024</v>
      </c>
      <c r="I251" s="1121">
        <v>2025</v>
      </c>
      <c r="J251" s="1121">
        <v>2026</v>
      </c>
      <c r="K251" s="821"/>
      <c r="L251" s="822"/>
      <c r="M251" s="823"/>
      <c r="N251" s="141" t="s">
        <v>5</v>
      </c>
    </row>
    <row r="252" spans="1:14" ht="13.5" thickBot="1">
      <c r="A252" s="773" t="s">
        <v>167</v>
      </c>
      <c r="B252" s="659"/>
      <c r="C252" s="884"/>
      <c r="D252" s="1119">
        <f aca="true" t="shared" si="34" ref="D252:J252">SUM(D253:D257)</f>
        <v>12343.919999999998</v>
      </c>
      <c r="E252" s="1119">
        <f t="shared" si="34"/>
        <v>36364.97</v>
      </c>
      <c r="F252" s="1069">
        <f>SUM(F253:F257)</f>
        <v>7444.8</v>
      </c>
      <c r="G252" s="1756">
        <f t="shared" si="34"/>
        <v>7120.41</v>
      </c>
      <c r="H252" s="1119">
        <f t="shared" si="34"/>
        <v>1420</v>
      </c>
      <c r="I252" s="1119">
        <f t="shared" si="34"/>
        <v>1120</v>
      </c>
      <c r="J252" s="1119">
        <f t="shared" si="34"/>
        <v>1120</v>
      </c>
      <c r="K252" s="1069"/>
      <c r="L252" s="1069">
        <f>SUM(L257)</f>
        <v>0</v>
      </c>
      <c r="M252" s="1070">
        <f>SUM(M257)</f>
        <v>0</v>
      </c>
      <c r="N252" s="124"/>
    </row>
    <row r="253" spans="1:14" ht="13.5" thickBot="1">
      <c r="A253" s="756">
        <v>41</v>
      </c>
      <c r="B253" s="663" t="s">
        <v>258</v>
      </c>
      <c r="C253" s="399" t="s">
        <v>15</v>
      </c>
      <c r="D253" s="1511"/>
      <c r="E253" s="1742">
        <v>0</v>
      </c>
      <c r="F253" s="1356">
        <v>0</v>
      </c>
      <c r="G253" s="1192"/>
      <c r="H253" s="1775">
        <v>0</v>
      </c>
      <c r="I253" s="1775">
        <v>0</v>
      </c>
      <c r="J253" s="1775">
        <v>0</v>
      </c>
      <c r="K253" s="484"/>
      <c r="L253" s="484"/>
      <c r="M253" s="484"/>
      <c r="N253" s="124"/>
    </row>
    <row r="254" spans="1:14" ht="13.5" thickBot="1">
      <c r="A254" s="486">
        <v>41</v>
      </c>
      <c r="B254" s="756"/>
      <c r="C254" s="376" t="s">
        <v>16</v>
      </c>
      <c r="D254" s="1575"/>
      <c r="E254" s="1742">
        <v>0</v>
      </c>
      <c r="F254" s="1356">
        <v>0</v>
      </c>
      <c r="G254" s="1192"/>
      <c r="H254" s="1775">
        <v>0</v>
      </c>
      <c r="I254" s="1775">
        <v>0</v>
      </c>
      <c r="J254" s="1775">
        <v>0</v>
      </c>
      <c r="K254" s="484"/>
      <c r="L254" s="484"/>
      <c r="M254" s="484"/>
      <c r="N254" s="124"/>
    </row>
    <row r="255" spans="1:14" ht="13.5" thickBot="1">
      <c r="A255" s="486" t="s">
        <v>322</v>
      </c>
      <c r="B255" s="486"/>
      <c r="C255" s="399" t="s">
        <v>15</v>
      </c>
      <c r="D255" s="1511"/>
      <c r="E255" s="1742"/>
      <c r="F255" s="1356"/>
      <c r="G255" s="1192"/>
      <c r="H255" s="1775"/>
      <c r="I255" s="1775"/>
      <c r="J255" s="1775"/>
      <c r="K255" s="484"/>
      <c r="L255" s="484"/>
      <c r="M255" s="484"/>
      <c r="N255" s="124"/>
    </row>
    <row r="256" spans="1:14" ht="13.5" thickBot="1">
      <c r="A256" s="486" t="s">
        <v>322</v>
      </c>
      <c r="B256" s="486"/>
      <c r="C256" s="376" t="s">
        <v>16</v>
      </c>
      <c r="D256" s="1511"/>
      <c r="E256" s="1742"/>
      <c r="F256" s="1356"/>
      <c r="G256" s="1192"/>
      <c r="H256" s="1775"/>
      <c r="I256" s="1775"/>
      <c r="J256" s="1775"/>
      <c r="K256" s="484"/>
      <c r="L256" s="484"/>
      <c r="M256" s="484"/>
      <c r="N256" s="124"/>
    </row>
    <row r="257" spans="1:14" ht="13.5" thickBot="1">
      <c r="A257" s="782">
        <v>41</v>
      </c>
      <c r="B257" s="485"/>
      <c r="C257" s="462" t="s">
        <v>47</v>
      </c>
      <c r="D257" s="1511">
        <f aca="true" t="shared" si="35" ref="D257:J257">SUM(D258:D273)</f>
        <v>12343.919999999998</v>
      </c>
      <c r="E257" s="1742">
        <f t="shared" si="35"/>
        <v>36364.97</v>
      </c>
      <c r="F257" s="1356">
        <f>SUM(F258:F273)</f>
        <v>7444.8</v>
      </c>
      <c r="G257" s="1508">
        <f t="shared" si="35"/>
        <v>7120.41</v>
      </c>
      <c r="H257" s="1775">
        <f t="shared" si="35"/>
        <v>1420</v>
      </c>
      <c r="I257" s="1775">
        <f t="shared" si="35"/>
        <v>1120</v>
      </c>
      <c r="J257" s="1775">
        <f t="shared" si="35"/>
        <v>1120</v>
      </c>
      <c r="K257" s="289"/>
      <c r="L257" s="289">
        <f>SUM(L258:L268)</f>
        <v>0</v>
      </c>
      <c r="M257" s="289">
        <f>SUM(M258:M268)</f>
        <v>0</v>
      </c>
      <c r="N257" s="124"/>
    </row>
    <row r="258" spans="1:14" ht="12.75">
      <c r="A258" s="381"/>
      <c r="B258" s="135"/>
      <c r="C258" s="299" t="s">
        <v>88</v>
      </c>
      <c r="D258" s="1531">
        <v>897.97</v>
      </c>
      <c r="E258" s="1734">
        <v>483.57</v>
      </c>
      <c r="F258" s="1404">
        <v>900</v>
      </c>
      <c r="G258" s="1861">
        <v>500</v>
      </c>
      <c r="H258" s="1776">
        <v>500</v>
      </c>
      <c r="I258" s="1776">
        <v>500</v>
      </c>
      <c r="J258" s="1776">
        <v>500</v>
      </c>
      <c r="K258" s="266"/>
      <c r="L258" s="266"/>
      <c r="M258" s="266"/>
      <c r="N258" s="124"/>
    </row>
    <row r="259" spans="1:14" ht="12.75">
      <c r="A259" s="10"/>
      <c r="B259" s="31"/>
      <c r="C259" s="281" t="s">
        <v>43</v>
      </c>
      <c r="D259" s="1532">
        <v>2.59</v>
      </c>
      <c r="E259" s="1737">
        <v>1.3</v>
      </c>
      <c r="F259" s="1353">
        <v>10</v>
      </c>
      <c r="G259" s="1855">
        <v>10</v>
      </c>
      <c r="H259" s="1352">
        <v>10</v>
      </c>
      <c r="I259" s="1352">
        <v>10</v>
      </c>
      <c r="J259" s="1352">
        <v>10</v>
      </c>
      <c r="K259" s="208"/>
      <c r="L259" s="208"/>
      <c r="M259" s="208"/>
      <c r="N259" s="124"/>
    </row>
    <row r="260" spans="1:14" ht="12.75">
      <c r="A260" s="10"/>
      <c r="B260" s="31"/>
      <c r="C260" s="274" t="s">
        <v>18</v>
      </c>
      <c r="D260" s="1532">
        <v>32.9</v>
      </c>
      <c r="E260" s="1735"/>
      <c r="F260" s="1353">
        <v>30</v>
      </c>
      <c r="G260" s="1855">
        <v>30</v>
      </c>
      <c r="H260" s="1352">
        <v>30</v>
      </c>
      <c r="I260" s="1352">
        <v>30</v>
      </c>
      <c r="J260" s="1352">
        <v>30</v>
      </c>
      <c r="K260" s="208"/>
      <c r="L260" s="208"/>
      <c r="M260" s="208"/>
      <c r="N260" s="124"/>
    </row>
    <row r="261" spans="1:14" ht="12.75">
      <c r="A261" s="10"/>
      <c r="B261" s="31"/>
      <c r="C261" s="274" t="s">
        <v>44</v>
      </c>
      <c r="D261" s="1532">
        <v>83.01</v>
      </c>
      <c r="E261" s="1737">
        <v>73</v>
      </c>
      <c r="F261" s="1353">
        <v>100</v>
      </c>
      <c r="G261" s="1855">
        <v>100</v>
      </c>
      <c r="H261" s="1352">
        <v>100</v>
      </c>
      <c r="I261" s="1352">
        <v>100</v>
      </c>
      <c r="J261" s="1352">
        <v>100</v>
      </c>
      <c r="K261" s="208"/>
      <c r="L261" s="208"/>
      <c r="M261" s="208"/>
      <c r="N261" s="124"/>
    </row>
    <row r="262" spans="1:14" ht="12.75">
      <c r="A262" s="10"/>
      <c r="B262" s="31"/>
      <c r="C262" s="274" t="s">
        <v>22</v>
      </c>
      <c r="D262" s="1572"/>
      <c r="E262" s="1735"/>
      <c r="F262" s="1353">
        <v>50</v>
      </c>
      <c r="G262" s="1510"/>
      <c r="H262" s="1352">
        <v>50</v>
      </c>
      <c r="I262" s="1352">
        <v>50</v>
      </c>
      <c r="J262" s="1352">
        <v>50</v>
      </c>
      <c r="K262" s="208"/>
      <c r="L262" s="208"/>
      <c r="M262" s="208"/>
      <c r="N262" s="124"/>
    </row>
    <row r="263" spans="1:14" ht="12.75">
      <c r="A263" s="10"/>
      <c r="B263" s="79"/>
      <c r="C263" s="281" t="s">
        <v>89</v>
      </c>
      <c r="D263" s="1572"/>
      <c r="E263" s="1735"/>
      <c r="F263" s="1405">
        <v>100</v>
      </c>
      <c r="G263" s="1855">
        <v>100</v>
      </c>
      <c r="H263" s="1797"/>
      <c r="I263" s="1797"/>
      <c r="J263" s="1797"/>
      <c r="K263" s="208"/>
      <c r="L263" s="208"/>
      <c r="M263" s="208"/>
      <c r="N263" s="124"/>
    </row>
    <row r="264" spans="1:14" ht="12.75">
      <c r="A264" s="10"/>
      <c r="B264" s="31"/>
      <c r="C264" s="274" t="s">
        <v>28</v>
      </c>
      <c r="D264" s="1532">
        <v>100</v>
      </c>
      <c r="E264" s="1735"/>
      <c r="F264" s="1353">
        <v>150</v>
      </c>
      <c r="G264" s="1855">
        <v>150</v>
      </c>
      <c r="H264" s="1352">
        <v>50</v>
      </c>
      <c r="I264" s="1352">
        <v>50</v>
      </c>
      <c r="J264" s="1352">
        <v>50</v>
      </c>
      <c r="K264" s="208"/>
      <c r="L264" s="208"/>
      <c r="M264" s="208"/>
      <c r="N264" s="124"/>
    </row>
    <row r="265" spans="1:14" ht="12.75">
      <c r="A265" s="10"/>
      <c r="B265" s="117"/>
      <c r="C265" s="295" t="s">
        <v>90</v>
      </c>
      <c r="D265" s="1532">
        <v>33.59</v>
      </c>
      <c r="E265" s="1737">
        <v>557.76</v>
      </c>
      <c r="F265" s="1353">
        <v>50</v>
      </c>
      <c r="G265" s="1855">
        <v>50</v>
      </c>
      <c r="H265" s="1352">
        <v>50</v>
      </c>
      <c r="I265" s="1352">
        <v>50</v>
      </c>
      <c r="J265" s="1352">
        <v>50</v>
      </c>
      <c r="K265" s="208"/>
      <c r="L265" s="208"/>
      <c r="M265" s="208"/>
      <c r="N265" s="124"/>
    </row>
    <row r="266" spans="1:14" ht="12.75">
      <c r="A266" s="10"/>
      <c r="B266" s="117"/>
      <c r="C266" s="295" t="s">
        <v>86</v>
      </c>
      <c r="D266" s="1572"/>
      <c r="E266" s="1735"/>
      <c r="F266" s="1353"/>
      <c r="G266" s="1620"/>
      <c r="H266" s="1352">
        <v>300</v>
      </c>
      <c r="I266" s="1352"/>
      <c r="J266" s="1352"/>
      <c r="K266" s="208"/>
      <c r="L266" s="208"/>
      <c r="M266" s="208"/>
      <c r="N266" s="124"/>
    </row>
    <row r="267" spans="1:14" ht="12.75">
      <c r="A267" s="10" t="s">
        <v>361</v>
      </c>
      <c r="B267" s="117"/>
      <c r="C267" s="295" t="s">
        <v>336</v>
      </c>
      <c r="D267" s="1532">
        <v>6240</v>
      </c>
      <c r="E267" s="1735"/>
      <c r="F267" s="1353"/>
      <c r="G267" s="1620"/>
      <c r="H267" s="1352"/>
      <c r="I267" s="1352"/>
      <c r="J267" s="1352"/>
      <c r="K267" s="208"/>
      <c r="L267" s="208"/>
      <c r="M267" s="208"/>
      <c r="N267" s="124"/>
    </row>
    <row r="268" spans="1:14" ht="12.75">
      <c r="A268" s="6"/>
      <c r="B268" s="10"/>
      <c r="C268" s="274" t="s">
        <v>35</v>
      </c>
      <c r="D268" s="1532">
        <v>172.88</v>
      </c>
      <c r="E268" s="1737">
        <v>232.44</v>
      </c>
      <c r="F268" s="1358">
        <v>180</v>
      </c>
      <c r="G268" s="1855">
        <v>323.58</v>
      </c>
      <c r="H268" s="1369">
        <v>300</v>
      </c>
      <c r="I268" s="1369">
        <v>300</v>
      </c>
      <c r="J268" s="1369">
        <v>300</v>
      </c>
      <c r="K268" s="270"/>
      <c r="L268" s="272"/>
      <c r="M268" s="272"/>
      <c r="N268" s="124"/>
    </row>
    <row r="269" spans="1:14" ht="12.75">
      <c r="A269" s="6" t="s">
        <v>380</v>
      </c>
      <c r="B269" s="10"/>
      <c r="C269" s="274" t="s">
        <v>360</v>
      </c>
      <c r="D269" s="1532">
        <v>4500</v>
      </c>
      <c r="E269" s="1737">
        <v>5000</v>
      </c>
      <c r="F269" s="1405">
        <v>5250</v>
      </c>
      <c r="G269" s="1855">
        <v>5250</v>
      </c>
      <c r="H269" s="1797"/>
      <c r="I269" s="1797"/>
      <c r="J269" s="1797"/>
      <c r="K269" s="270"/>
      <c r="L269" s="272"/>
      <c r="M269" s="272"/>
      <c r="N269" s="124"/>
    </row>
    <row r="270" spans="1:14" ht="12.75">
      <c r="A270" s="6"/>
      <c r="B270" s="10"/>
      <c r="C270" s="278" t="s">
        <v>87</v>
      </c>
      <c r="D270" s="1572"/>
      <c r="E270" s="1735"/>
      <c r="F270" s="1405"/>
      <c r="G270" s="1620"/>
      <c r="H270" s="1797"/>
      <c r="I270" s="1797"/>
      <c r="J270" s="1797"/>
      <c r="K270" s="270"/>
      <c r="L270" s="272"/>
      <c r="M270" s="272"/>
      <c r="N270" s="124"/>
    </row>
    <row r="271" spans="1:14" ht="12.75">
      <c r="A271" s="378"/>
      <c r="B271" s="378"/>
      <c r="C271" s="298" t="s">
        <v>278</v>
      </c>
      <c r="D271" s="1576"/>
      <c r="E271" s="1736"/>
      <c r="F271" s="1391">
        <v>594.8</v>
      </c>
      <c r="G271" s="1863">
        <v>581.68</v>
      </c>
      <c r="H271" s="1777"/>
      <c r="I271" s="1804"/>
      <c r="J271" s="1804"/>
      <c r="K271" s="379"/>
      <c r="L271" s="379"/>
      <c r="M271" s="379"/>
      <c r="N271" s="124"/>
    </row>
    <row r="272" spans="1:14" ht="12.75">
      <c r="A272" s="517"/>
      <c r="B272" s="517"/>
      <c r="C272" s="340" t="s">
        <v>261</v>
      </c>
      <c r="D272" s="1596">
        <v>0.98</v>
      </c>
      <c r="E272" s="1738">
        <v>16.9</v>
      </c>
      <c r="F272" s="1406">
        <v>30</v>
      </c>
      <c r="G272" s="1862">
        <v>25.15</v>
      </c>
      <c r="H272" s="1370">
        <v>30</v>
      </c>
      <c r="I272" s="1370">
        <v>30</v>
      </c>
      <c r="J272" s="1370">
        <v>30</v>
      </c>
      <c r="K272" s="517"/>
      <c r="L272" s="517"/>
      <c r="M272" s="517"/>
      <c r="N272" s="124"/>
    </row>
    <row r="273" spans="1:14" ht="13.5" thickBot="1">
      <c r="A273" s="811"/>
      <c r="B273" s="812"/>
      <c r="C273" s="1268" t="s">
        <v>362</v>
      </c>
      <c r="D273" s="1597">
        <v>280</v>
      </c>
      <c r="E273" s="1739">
        <v>30000</v>
      </c>
      <c r="F273" s="1407"/>
      <c r="G273" s="1621"/>
      <c r="H273" s="1805"/>
      <c r="I273" s="1805"/>
      <c r="J273" s="1805"/>
      <c r="K273" s="614"/>
      <c r="L273" s="614"/>
      <c r="M273" s="614"/>
      <c r="N273" s="374"/>
    </row>
    <row r="274" spans="1:14" ht="13.5" thickBot="1">
      <c r="A274" s="633" t="s">
        <v>165</v>
      </c>
      <c r="B274" s="320"/>
      <c r="C274" s="321"/>
      <c r="D274" s="1060">
        <f aca="true" t="shared" si="36" ref="D274:J274">SUM(D275:D276)</f>
        <v>22765.66</v>
      </c>
      <c r="E274" s="1060">
        <f t="shared" si="36"/>
        <v>33982</v>
      </c>
      <c r="F274" s="1060">
        <f>SUM(F275:F276)</f>
        <v>29281</v>
      </c>
      <c r="G274" s="1060">
        <f t="shared" si="36"/>
        <v>28836.899999999998</v>
      </c>
      <c r="H274" s="1060">
        <f t="shared" si="36"/>
        <v>29900</v>
      </c>
      <c r="I274" s="322">
        <f t="shared" si="36"/>
        <v>29900</v>
      </c>
      <c r="J274" s="322">
        <f t="shared" si="36"/>
        <v>29900</v>
      </c>
      <c r="K274" s="322"/>
      <c r="L274" s="322">
        <f>SUM(L275)</f>
        <v>0</v>
      </c>
      <c r="M274" s="322">
        <f>SUM(M275)</f>
        <v>0</v>
      </c>
      <c r="N274" s="374"/>
    </row>
    <row r="275" spans="1:14" ht="13.5" thickBot="1">
      <c r="A275" s="785">
        <v>41</v>
      </c>
      <c r="B275" s="994" t="s">
        <v>259</v>
      </c>
      <c r="C275" s="292" t="s">
        <v>306</v>
      </c>
      <c r="D275" s="1164"/>
      <c r="E275" s="1164"/>
      <c r="F275" s="1355"/>
      <c r="G275" s="1164"/>
      <c r="H275" s="1355"/>
      <c r="I275" s="1389"/>
      <c r="J275" s="1389"/>
      <c r="K275" s="264"/>
      <c r="L275" s="264">
        <f>SUM(L276:L290)</f>
        <v>0</v>
      </c>
      <c r="M275" s="264">
        <f>SUM(M276:M290)</f>
        <v>0</v>
      </c>
      <c r="N275" s="374"/>
    </row>
    <row r="276" spans="1:14" ht="13.5" thickBot="1">
      <c r="A276" s="755"/>
      <c r="B276" s="755"/>
      <c r="C276" s="292" t="s">
        <v>47</v>
      </c>
      <c r="D276" s="1164">
        <f aca="true" t="shared" si="37" ref="D276:J276">SUM(D277:D293)</f>
        <v>22765.66</v>
      </c>
      <c r="E276" s="1164">
        <f t="shared" si="37"/>
        <v>33982</v>
      </c>
      <c r="F276" s="1355">
        <f>SUM(F277:F293)</f>
        <v>29281</v>
      </c>
      <c r="G276" s="1164">
        <f t="shared" si="37"/>
        <v>28836.899999999998</v>
      </c>
      <c r="H276" s="1806">
        <f t="shared" si="37"/>
        <v>29900</v>
      </c>
      <c r="I276" s="1807">
        <f t="shared" si="37"/>
        <v>29900</v>
      </c>
      <c r="J276" s="1807">
        <f t="shared" si="37"/>
        <v>29900</v>
      </c>
      <c r="K276" s="264"/>
      <c r="L276" s="264">
        <f>SUM(L277:L291)</f>
        <v>0</v>
      </c>
      <c r="M276" s="264">
        <f>SUM(M277:M291)</f>
        <v>0</v>
      </c>
      <c r="N276" s="179"/>
    </row>
    <row r="277" spans="1:14" ht="12.75">
      <c r="A277" s="114" t="s">
        <v>381</v>
      </c>
      <c r="B277" s="754"/>
      <c r="C277" s="293" t="s">
        <v>209</v>
      </c>
      <c r="D277" s="1262">
        <v>8416.14</v>
      </c>
      <c r="E277" s="1182">
        <v>15631.32</v>
      </c>
      <c r="F277" s="1367">
        <v>16000</v>
      </c>
      <c r="G277" s="1850">
        <v>16000</v>
      </c>
      <c r="H277" s="1368">
        <v>17000</v>
      </c>
      <c r="I277" s="1368">
        <v>17000</v>
      </c>
      <c r="J277" s="1368">
        <v>17000</v>
      </c>
      <c r="K277" s="266"/>
      <c r="L277" s="266"/>
      <c r="M277" s="266"/>
      <c r="N277" s="179"/>
    </row>
    <row r="278" spans="1:14" ht="12.75">
      <c r="A278" s="108"/>
      <c r="B278" s="110"/>
      <c r="C278" s="280" t="s">
        <v>43</v>
      </c>
      <c r="D278" s="1247">
        <v>47.96</v>
      </c>
      <c r="E278" s="1159">
        <v>86.96</v>
      </c>
      <c r="F278" s="1315">
        <v>120</v>
      </c>
      <c r="G278" s="1835">
        <v>60</v>
      </c>
      <c r="H278" s="1369">
        <v>100</v>
      </c>
      <c r="I278" s="1369">
        <v>100</v>
      </c>
      <c r="J278" s="1369">
        <v>100</v>
      </c>
      <c r="K278" s="208"/>
      <c r="L278" s="294"/>
      <c r="M278" s="294"/>
      <c r="N278" s="179"/>
    </row>
    <row r="279" spans="1:14" ht="12.75">
      <c r="A279" s="108"/>
      <c r="B279" s="110"/>
      <c r="C279" s="295" t="s">
        <v>279</v>
      </c>
      <c r="D279" s="1247">
        <v>3.35</v>
      </c>
      <c r="E279" s="1159">
        <v>7.2</v>
      </c>
      <c r="F279" s="1315">
        <v>10</v>
      </c>
      <c r="G279" s="1835">
        <v>10</v>
      </c>
      <c r="H279" s="1369">
        <v>0</v>
      </c>
      <c r="I279" s="1369">
        <v>0</v>
      </c>
      <c r="J279" s="1369">
        <v>0</v>
      </c>
      <c r="K279" s="208"/>
      <c r="L279" s="209"/>
      <c r="M279" s="209"/>
      <c r="N279" s="179"/>
    </row>
    <row r="280" spans="1:14" ht="12.75">
      <c r="A280" s="108">
        <v>46</v>
      </c>
      <c r="B280" s="110"/>
      <c r="C280" s="295" t="s">
        <v>246</v>
      </c>
      <c r="D280" s="1556">
        <v>859.1</v>
      </c>
      <c r="E280" s="1702"/>
      <c r="F280" s="1315"/>
      <c r="G280" s="1159"/>
      <c r="H280" s="1369"/>
      <c r="I280" s="1369"/>
      <c r="J280" s="1369"/>
      <c r="K280" s="208"/>
      <c r="L280" s="209"/>
      <c r="M280" s="209"/>
      <c r="N280" s="179"/>
    </row>
    <row r="281" spans="1:14" ht="12.75">
      <c r="A281" s="1220" t="s">
        <v>305</v>
      </c>
      <c r="B281" s="115"/>
      <c r="C281" s="296" t="s">
        <v>18</v>
      </c>
      <c r="D281" s="1556"/>
      <c r="E281" s="1702"/>
      <c r="F281" s="1390"/>
      <c r="G281" s="1159"/>
      <c r="H281" s="1787"/>
      <c r="I281" s="1352"/>
      <c r="J281" s="1352"/>
      <c r="K281" s="208"/>
      <c r="L281" s="209"/>
      <c r="M281" s="209"/>
      <c r="N281" s="179"/>
    </row>
    <row r="282" spans="1:14" ht="12.75">
      <c r="A282" s="108">
        <v>41.46</v>
      </c>
      <c r="B282" s="111"/>
      <c r="C282" s="296" t="s">
        <v>18</v>
      </c>
      <c r="D282" s="1247">
        <v>1554.91</v>
      </c>
      <c r="E282" s="1159">
        <v>2266.89</v>
      </c>
      <c r="F282" s="1315">
        <v>1500</v>
      </c>
      <c r="G282" s="1835">
        <v>1094.46</v>
      </c>
      <c r="H282" s="1369">
        <v>1500</v>
      </c>
      <c r="I282" s="1369">
        <v>1500</v>
      </c>
      <c r="J282" s="1369">
        <v>1500</v>
      </c>
      <c r="K282" s="208"/>
      <c r="L282" s="294"/>
      <c r="M282" s="294"/>
      <c r="N282" s="179"/>
    </row>
    <row r="283" spans="1:14" ht="12.75">
      <c r="A283" s="108"/>
      <c r="B283" s="109"/>
      <c r="C283" s="295" t="s">
        <v>22</v>
      </c>
      <c r="D283" s="1247">
        <v>741.8</v>
      </c>
      <c r="E283" s="1159">
        <v>1162.89</v>
      </c>
      <c r="F283" s="1315">
        <v>850</v>
      </c>
      <c r="G283" s="1835">
        <v>850</v>
      </c>
      <c r="H283" s="1369">
        <v>800</v>
      </c>
      <c r="I283" s="1369">
        <v>800</v>
      </c>
      <c r="J283" s="1369">
        <v>800</v>
      </c>
      <c r="K283" s="208"/>
      <c r="L283" s="294"/>
      <c r="M283" s="294"/>
      <c r="N283" s="179"/>
    </row>
    <row r="284" spans="1:14" ht="12.75">
      <c r="A284" s="108"/>
      <c r="B284" s="109"/>
      <c r="C284" s="430" t="s">
        <v>49</v>
      </c>
      <c r="D284" s="1247">
        <v>56</v>
      </c>
      <c r="E284" s="1159">
        <v>100</v>
      </c>
      <c r="F284" s="1315">
        <v>100</v>
      </c>
      <c r="G284" s="1835">
        <v>100</v>
      </c>
      <c r="H284" s="1369">
        <v>100</v>
      </c>
      <c r="I284" s="1369">
        <v>100</v>
      </c>
      <c r="J284" s="1369">
        <v>100</v>
      </c>
      <c r="K284" s="208"/>
      <c r="L284" s="294"/>
      <c r="M284" s="294"/>
      <c r="N284" s="179"/>
    </row>
    <row r="285" spans="1:14" ht="12.75">
      <c r="A285" s="108"/>
      <c r="B285" s="109"/>
      <c r="C285" s="430" t="s">
        <v>303</v>
      </c>
      <c r="D285" s="1247">
        <v>228.19</v>
      </c>
      <c r="E285" s="1159">
        <v>69.48</v>
      </c>
      <c r="F285" s="1315">
        <v>100</v>
      </c>
      <c r="G285" s="1835">
        <v>100</v>
      </c>
      <c r="H285" s="1369">
        <v>100</v>
      </c>
      <c r="I285" s="1369">
        <v>100</v>
      </c>
      <c r="J285" s="1369">
        <v>100</v>
      </c>
      <c r="K285" s="208"/>
      <c r="L285" s="294"/>
      <c r="M285" s="294"/>
      <c r="N285" s="179"/>
    </row>
    <row r="286" spans="1:14" ht="12.75">
      <c r="A286" s="108"/>
      <c r="B286" s="112"/>
      <c r="C286" s="295" t="s">
        <v>147</v>
      </c>
      <c r="D286" s="1247">
        <v>225</v>
      </c>
      <c r="E286" s="1159">
        <v>410.36</v>
      </c>
      <c r="F286" s="1315"/>
      <c r="G286" s="1835">
        <v>100</v>
      </c>
      <c r="H286" s="1369"/>
      <c r="I286" s="1369"/>
      <c r="J286" s="1369"/>
      <c r="K286" s="208"/>
      <c r="L286" s="294"/>
      <c r="M286" s="981"/>
      <c r="N286" s="179"/>
    </row>
    <row r="287" spans="1:14" ht="12.75">
      <c r="A287" s="108"/>
      <c r="B287" s="108"/>
      <c r="C287" s="295" t="s">
        <v>45</v>
      </c>
      <c r="D287" s="1247">
        <v>3429.24</v>
      </c>
      <c r="E287" s="1702"/>
      <c r="F287" s="1315">
        <v>90</v>
      </c>
      <c r="G287" s="1835">
        <v>89.88</v>
      </c>
      <c r="H287" s="1369"/>
      <c r="I287" s="1369"/>
      <c r="J287" s="1369"/>
      <c r="K287" s="208"/>
      <c r="L287" s="294"/>
      <c r="M287" s="294"/>
      <c r="N287" s="179"/>
    </row>
    <row r="288" spans="1:14" ht="12.75">
      <c r="A288" s="108" t="s">
        <v>244</v>
      </c>
      <c r="B288" s="108"/>
      <c r="C288" s="295" t="s">
        <v>202</v>
      </c>
      <c r="D288" s="1247">
        <v>1987.12</v>
      </c>
      <c r="E288" s="1159">
        <v>9758.55</v>
      </c>
      <c r="F288" s="1315">
        <v>9200</v>
      </c>
      <c r="G288" s="1835">
        <v>9200</v>
      </c>
      <c r="H288" s="1369">
        <v>9000</v>
      </c>
      <c r="I288" s="1369">
        <v>9000</v>
      </c>
      <c r="J288" s="1369">
        <v>9000</v>
      </c>
      <c r="K288" s="208"/>
      <c r="L288" s="686"/>
      <c r="M288" s="981"/>
      <c r="N288" s="179"/>
    </row>
    <row r="289" spans="1:14" ht="12.75">
      <c r="A289" s="108"/>
      <c r="B289" s="113"/>
      <c r="C289" s="295" t="s">
        <v>28</v>
      </c>
      <c r="D289" s="1247">
        <v>964.45</v>
      </c>
      <c r="E289" s="1159">
        <v>220.77</v>
      </c>
      <c r="F289" s="1315">
        <v>500</v>
      </c>
      <c r="G289" s="1835">
        <v>495.78</v>
      </c>
      <c r="H289" s="1369">
        <v>500</v>
      </c>
      <c r="I289" s="1369">
        <v>500</v>
      </c>
      <c r="J289" s="1369">
        <v>500</v>
      </c>
      <c r="K289" s="208"/>
      <c r="L289" s="981"/>
      <c r="M289" s="294"/>
      <c r="N289" s="179"/>
    </row>
    <row r="290" spans="1:14" ht="12.75">
      <c r="A290" s="108"/>
      <c r="B290" s="110"/>
      <c r="C290" s="295" t="s">
        <v>84</v>
      </c>
      <c r="D290" s="1247">
        <v>281.86</v>
      </c>
      <c r="E290" s="1159">
        <v>281.88</v>
      </c>
      <c r="F290" s="1315">
        <v>300</v>
      </c>
      <c r="G290" s="1835">
        <v>172.8</v>
      </c>
      <c r="H290" s="1369">
        <v>300</v>
      </c>
      <c r="I290" s="1369">
        <v>300</v>
      </c>
      <c r="J290" s="1369">
        <v>300</v>
      </c>
      <c r="K290" s="208"/>
      <c r="L290" s="209"/>
      <c r="M290" s="209"/>
      <c r="N290" s="179"/>
    </row>
    <row r="291" spans="1:14" ht="12.75">
      <c r="A291" s="126"/>
      <c r="B291" s="126"/>
      <c r="C291" s="296" t="s">
        <v>35</v>
      </c>
      <c r="D291" s="1247">
        <v>510.54</v>
      </c>
      <c r="E291" s="1159">
        <v>505.7</v>
      </c>
      <c r="F291" s="1315">
        <v>511</v>
      </c>
      <c r="G291" s="1835">
        <v>563.98</v>
      </c>
      <c r="H291" s="1369">
        <v>500</v>
      </c>
      <c r="I291" s="1369">
        <v>500</v>
      </c>
      <c r="J291" s="1369">
        <v>500</v>
      </c>
      <c r="K291" s="208"/>
      <c r="L291" s="209"/>
      <c r="M291" s="209"/>
      <c r="N291" s="179"/>
    </row>
    <row r="292" spans="1:14" ht="12.75">
      <c r="A292" s="126"/>
      <c r="B292" s="126"/>
      <c r="C292" s="298" t="s">
        <v>87</v>
      </c>
      <c r="D292" s="1569"/>
      <c r="E292" s="1717"/>
      <c r="F292" s="1388"/>
      <c r="G292" s="1613"/>
      <c r="H292" s="1777"/>
      <c r="I292" s="1777"/>
      <c r="J292" s="1777"/>
      <c r="K292" s="286"/>
      <c r="L292" s="297"/>
      <c r="M292" s="297"/>
      <c r="N292" s="179"/>
    </row>
    <row r="293" spans="1:14" ht="13.5" thickBot="1">
      <c r="A293" s="126"/>
      <c r="B293" s="126"/>
      <c r="C293" s="1520" t="s">
        <v>363</v>
      </c>
      <c r="D293" s="1271">
        <v>3460</v>
      </c>
      <c r="E293" s="1184">
        <v>3480</v>
      </c>
      <c r="F293" s="1375"/>
      <c r="G293" s="1623"/>
      <c r="H293" s="1423"/>
      <c r="I293" s="1777"/>
      <c r="J293" s="1777"/>
      <c r="K293" s="286"/>
      <c r="L293" s="297"/>
      <c r="M293" s="297"/>
      <c r="N293" s="179"/>
    </row>
    <row r="294" spans="1:14" ht="13.5" thickBot="1">
      <c r="A294" s="667" t="s">
        <v>158</v>
      </c>
      <c r="B294" s="309"/>
      <c r="C294" s="310"/>
      <c r="D294" s="1066">
        <f aca="true" t="shared" si="38" ref="D294:J294">SUM(D295)</f>
        <v>616.32</v>
      </c>
      <c r="E294" s="1066">
        <f t="shared" si="38"/>
        <v>155.76</v>
      </c>
      <c r="F294" s="1066">
        <f t="shared" si="38"/>
        <v>300</v>
      </c>
      <c r="G294" s="1066">
        <f t="shared" si="38"/>
        <v>300</v>
      </c>
      <c r="H294" s="1066">
        <f t="shared" si="38"/>
        <v>300</v>
      </c>
      <c r="I294" s="1808">
        <f t="shared" si="38"/>
        <v>300</v>
      </c>
      <c r="J294" s="1809">
        <f t="shared" si="38"/>
        <v>300</v>
      </c>
      <c r="K294" s="311"/>
      <c r="L294" s="311">
        <f>SUM(L295)</f>
        <v>0</v>
      </c>
      <c r="M294" s="311">
        <f>SUM(M295)</f>
        <v>0</v>
      </c>
      <c r="N294" s="179"/>
    </row>
    <row r="295" spans="1:14" ht="13.5" thickBot="1">
      <c r="A295" s="769">
        <v>41</v>
      </c>
      <c r="B295" s="993" t="s">
        <v>260</v>
      </c>
      <c r="C295" s="229" t="s">
        <v>91</v>
      </c>
      <c r="D295" s="1164">
        <f aca="true" t="shared" si="39" ref="D295:J295">SUM(D296:D299)</f>
        <v>616.32</v>
      </c>
      <c r="E295" s="1164">
        <f t="shared" si="39"/>
        <v>155.76</v>
      </c>
      <c r="F295" s="1355">
        <f>SUM(F296:F299)</f>
        <v>300</v>
      </c>
      <c r="G295" s="1164">
        <f t="shared" si="39"/>
        <v>300</v>
      </c>
      <c r="H295" s="1355">
        <f t="shared" si="39"/>
        <v>300</v>
      </c>
      <c r="I295" s="1806">
        <f t="shared" si="39"/>
        <v>300</v>
      </c>
      <c r="J295" s="1806">
        <f t="shared" si="39"/>
        <v>300</v>
      </c>
      <c r="K295" s="247"/>
      <c r="L295" s="247">
        <f>SUM(L296:L297)</f>
        <v>0</v>
      </c>
      <c r="M295" s="690">
        <f>SUM(M296)</f>
        <v>0</v>
      </c>
      <c r="N295" s="179"/>
    </row>
    <row r="296" spans="1:14" ht="12.75">
      <c r="A296" s="91"/>
      <c r="B296" s="91"/>
      <c r="C296" s="248" t="s">
        <v>45</v>
      </c>
      <c r="D296" s="1166">
        <v>616.32</v>
      </c>
      <c r="E296" s="1165">
        <v>155.76</v>
      </c>
      <c r="F296" s="1309">
        <v>300</v>
      </c>
      <c r="G296" s="1839">
        <v>300</v>
      </c>
      <c r="H296" s="1309">
        <v>300</v>
      </c>
      <c r="I296" s="1349">
        <v>300</v>
      </c>
      <c r="J296" s="1349">
        <v>300</v>
      </c>
      <c r="K296" s="246"/>
      <c r="L296" s="246"/>
      <c r="M296" s="265"/>
      <c r="N296" s="179"/>
    </row>
    <row r="297" spans="1:14" ht="12.75">
      <c r="A297" s="101"/>
      <c r="B297" s="101"/>
      <c r="C297" s="249" t="s">
        <v>337</v>
      </c>
      <c r="D297" s="1578"/>
      <c r="E297" s="1724"/>
      <c r="F297" s="1393"/>
      <c r="G297" s="1622"/>
      <c r="H297" s="1393"/>
      <c r="I297" s="1810"/>
      <c r="J297" s="1810"/>
      <c r="K297" s="250"/>
      <c r="L297" s="250"/>
      <c r="M297" s="691"/>
      <c r="N297" s="179"/>
    </row>
    <row r="298" spans="1:14" ht="12.75">
      <c r="A298" s="378"/>
      <c r="B298" s="378"/>
      <c r="C298" s="298"/>
      <c r="D298" s="1199"/>
      <c r="E298" s="1723"/>
      <c r="F298" s="1387"/>
      <c r="G298" s="1623"/>
      <c r="H298" s="1387"/>
      <c r="I298" s="1811"/>
      <c r="J298" s="1811"/>
      <c r="K298" s="379"/>
      <c r="L298" s="379"/>
      <c r="M298" s="379"/>
      <c r="N298" s="124"/>
    </row>
    <row r="299" spans="1:14" ht="13.5" thickBot="1">
      <c r="A299" s="813"/>
      <c r="B299" s="813"/>
      <c r="C299" s="784"/>
      <c r="D299" s="1200"/>
      <c r="E299" s="1725"/>
      <c r="F299" s="1394"/>
      <c r="G299" s="1624"/>
      <c r="H299" s="1394"/>
      <c r="I299" s="1812"/>
      <c r="J299" s="1812"/>
      <c r="K299" s="814"/>
      <c r="L299" s="814"/>
      <c r="M299" s="814"/>
      <c r="N299" s="124"/>
    </row>
    <row r="300" spans="1:14" ht="13.5" thickBot="1">
      <c r="A300" s="1882" t="s">
        <v>157</v>
      </c>
      <c r="B300" s="1883"/>
      <c r="C300" s="1884"/>
      <c r="D300" s="498">
        <f aca="true" t="shared" si="40" ref="D300:J300">SUM(D301)</f>
        <v>2130.14</v>
      </c>
      <c r="E300" s="498">
        <f t="shared" si="40"/>
        <v>1741.45</v>
      </c>
      <c r="F300" s="498">
        <f t="shared" si="40"/>
        <v>1740</v>
      </c>
      <c r="G300" s="498">
        <f t="shared" si="40"/>
        <v>1453.78</v>
      </c>
      <c r="H300" s="498">
        <f t="shared" si="40"/>
        <v>1805</v>
      </c>
      <c r="I300" s="1813">
        <f t="shared" si="40"/>
        <v>1805</v>
      </c>
      <c r="J300" s="1813">
        <f t="shared" si="40"/>
        <v>1805</v>
      </c>
      <c r="K300" s="497"/>
      <c r="L300" s="497">
        <f>SUM(L301)</f>
        <v>0</v>
      </c>
      <c r="M300" s="692">
        <f>SUM(M301)</f>
        <v>0</v>
      </c>
      <c r="N300" s="125"/>
    </row>
    <row r="301" spans="1:14" ht="13.5" thickBot="1">
      <c r="A301" s="763">
        <v>41</v>
      </c>
      <c r="B301" s="992" t="s">
        <v>41</v>
      </c>
      <c r="C301" s="229" t="s">
        <v>91</v>
      </c>
      <c r="D301" s="1172">
        <f aca="true" t="shared" si="41" ref="D301:J301">SUM(D302:D314)</f>
        <v>2130.14</v>
      </c>
      <c r="E301" s="1172">
        <f t="shared" si="41"/>
        <v>1741.45</v>
      </c>
      <c r="F301" s="1395">
        <f>SUM(F302:F314)</f>
        <v>1740</v>
      </c>
      <c r="G301" s="1172">
        <f t="shared" si="41"/>
        <v>1453.78</v>
      </c>
      <c r="H301" s="1395">
        <f t="shared" si="41"/>
        <v>1805</v>
      </c>
      <c r="I301" s="1363">
        <f t="shared" si="41"/>
        <v>1805</v>
      </c>
      <c r="J301" s="1363">
        <f t="shared" si="41"/>
        <v>1805</v>
      </c>
      <c r="K301" s="243"/>
      <c r="L301" s="243">
        <f>SUM(L302:L309)</f>
        <v>0</v>
      </c>
      <c r="M301" s="263">
        <f>SUM(M302:M309)</f>
        <v>0</v>
      </c>
      <c r="N301" s="125"/>
    </row>
    <row r="302" spans="1:14" ht="12.75">
      <c r="A302" s="786"/>
      <c r="B302" s="329"/>
      <c r="C302" s="327" t="s">
        <v>42</v>
      </c>
      <c r="D302" s="1269">
        <v>439.66</v>
      </c>
      <c r="E302" s="1201">
        <v>469.87</v>
      </c>
      <c r="F302" s="1397">
        <v>600</v>
      </c>
      <c r="G302" s="1865">
        <v>585.83</v>
      </c>
      <c r="H302" s="1397">
        <v>800</v>
      </c>
      <c r="I302" s="1814">
        <v>800</v>
      </c>
      <c r="J302" s="1814">
        <v>800</v>
      </c>
      <c r="K302" s="328"/>
      <c r="L302" s="328"/>
      <c r="M302" s="693"/>
      <c r="N302" s="125"/>
    </row>
    <row r="303" spans="1:14" ht="12.75">
      <c r="A303" s="66"/>
      <c r="B303" s="82"/>
      <c r="C303" s="241" t="s">
        <v>43</v>
      </c>
      <c r="D303" s="1255">
        <v>130.92</v>
      </c>
      <c r="E303" s="1173">
        <v>16.96</v>
      </c>
      <c r="F303" s="1319">
        <v>130</v>
      </c>
      <c r="G303" s="1837">
        <v>130</v>
      </c>
      <c r="H303" s="1319">
        <v>100</v>
      </c>
      <c r="I303" s="1365">
        <v>100</v>
      </c>
      <c r="J303" s="1365">
        <v>100</v>
      </c>
      <c r="K303" s="242"/>
      <c r="L303" s="242"/>
      <c r="M303" s="271"/>
      <c r="N303" s="125"/>
    </row>
    <row r="304" spans="1:14" ht="12.75">
      <c r="A304" s="66"/>
      <c r="B304" s="82"/>
      <c r="C304" s="244" t="s">
        <v>338</v>
      </c>
      <c r="D304" s="1579"/>
      <c r="E304" s="1726"/>
      <c r="F304" s="1384"/>
      <c r="G304" s="1625"/>
      <c r="H304" s="1384"/>
      <c r="I304" s="1364"/>
      <c r="J304" s="1364"/>
      <c r="K304" s="245"/>
      <c r="L304" s="245"/>
      <c r="M304" s="271"/>
      <c r="N304" s="125"/>
    </row>
    <row r="305" spans="1:14" ht="12.75">
      <c r="A305" s="66" t="s">
        <v>299</v>
      </c>
      <c r="B305" s="82"/>
      <c r="C305" s="244" t="s">
        <v>246</v>
      </c>
      <c r="D305" s="1579"/>
      <c r="E305" s="1726"/>
      <c r="F305" s="1384"/>
      <c r="G305" s="1625"/>
      <c r="H305" s="1384"/>
      <c r="I305" s="1364"/>
      <c r="J305" s="1364"/>
      <c r="K305" s="245"/>
      <c r="L305" s="245"/>
      <c r="M305" s="271"/>
      <c r="N305" s="125"/>
    </row>
    <row r="306" spans="1:14" ht="12.75">
      <c r="A306" s="3"/>
      <c r="B306" s="3"/>
      <c r="C306" s="244" t="s">
        <v>18</v>
      </c>
      <c r="D306" s="1270">
        <v>125.1</v>
      </c>
      <c r="E306" s="1202">
        <v>349.6</v>
      </c>
      <c r="F306" s="1384">
        <v>135</v>
      </c>
      <c r="G306" s="1859">
        <v>133.25</v>
      </c>
      <c r="H306" s="1384">
        <v>130</v>
      </c>
      <c r="I306" s="1364">
        <v>130</v>
      </c>
      <c r="J306" s="1364">
        <v>130</v>
      </c>
      <c r="K306" s="245"/>
      <c r="L306" s="245"/>
      <c r="M306" s="271"/>
      <c r="N306" s="125"/>
    </row>
    <row r="307" spans="1:14" ht="12.75">
      <c r="A307" s="772"/>
      <c r="B307" s="189"/>
      <c r="C307" s="241" t="s">
        <v>132</v>
      </c>
      <c r="D307" s="1255">
        <v>139.2</v>
      </c>
      <c r="E307" s="1173">
        <v>154.2</v>
      </c>
      <c r="F307" s="1319">
        <v>155</v>
      </c>
      <c r="G307" s="1837">
        <v>154.2</v>
      </c>
      <c r="H307" s="1319">
        <v>155</v>
      </c>
      <c r="I307" s="1365">
        <v>155</v>
      </c>
      <c r="J307" s="1365">
        <v>155</v>
      </c>
      <c r="K307" s="242"/>
      <c r="L307" s="242"/>
      <c r="M307" s="271"/>
      <c r="N307" s="695"/>
    </row>
    <row r="308" spans="1:14" ht="12.75">
      <c r="A308" s="772"/>
      <c r="B308" s="189"/>
      <c r="C308" s="241" t="s">
        <v>44</v>
      </c>
      <c r="D308" s="1255">
        <v>110</v>
      </c>
      <c r="E308" s="1173">
        <v>173</v>
      </c>
      <c r="F308" s="1319">
        <v>200</v>
      </c>
      <c r="G308" s="1837">
        <v>200</v>
      </c>
      <c r="H308" s="1319">
        <v>200</v>
      </c>
      <c r="I308" s="1370">
        <v>200</v>
      </c>
      <c r="J308" s="1370">
        <v>200</v>
      </c>
      <c r="K308" s="242"/>
      <c r="L308" s="242"/>
      <c r="M308" s="271"/>
      <c r="N308" s="695"/>
    </row>
    <row r="309" spans="1:14" ht="12.75">
      <c r="A309" s="513"/>
      <c r="B309" s="107"/>
      <c r="C309" s="879" t="s">
        <v>24</v>
      </c>
      <c r="D309" s="1166">
        <v>12</v>
      </c>
      <c r="E309" s="1165">
        <v>100</v>
      </c>
      <c r="F309" s="1309">
        <v>100</v>
      </c>
      <c r="G309" s="1165"/>
      <c r="H309" s="1309">
        <v>100</v>
      </c>
      <c r="I309" s="1349">
        <v>100</v>
      </c>
      <c r="J309" s="1349">
        <v>100</v>
      </c>
      <c r="K309" s="246"/>
      <c r="L309" s="246"/>
      <c r="M309" s="982"/>
      <c r="N309" s="695"/>
    </row>
    <row r="310" spans="1:14" ht="12.75">
      <c r="A310" s="513"/>
      <c r="B310" s="107"/>
      <c r="C310" s="879" t="s">
        <v>223</v>
      </c>
      <c r="D310" s="1560"/>
      <c r="E310" s="1706"/>
      <c r="F310" s="1309"/>
      <c r="G310" s="1165"/>
      <c r="H310" s="1309"/>
      <c r="I310" s="1349"/>
      <c r="J310" s="1349"/>
      <c r="K310" s="246"/>
      <c r="L310" s="246"/>
      <c r="M310" s="982"/>
      <c r="N310" s="695"/>
    </row>
    <row r="311" spans="1:14" ht="12.75">
      <c r="A311" s="513"/>
      <c r="B311" s="107"/>
      <c r="C311" s="879" t="s">
        <v>411</v>
      </c>
      <c r="D311" s="1560"/>
      <c r="E311" s="1165">
        <v>50</v>
      </c>
      <c r="F311" s="1309"/>
      <c r="G311" s="1165"/>
      <c r="H311" s="1309"/>
      <c r="I311" s="1815"/>
      <c r="J311" s="1815"/>
      <c r="K311" s="246"/>
      <c r="L311" s="246"/>
      <c r="M311" s="271"/>
      <c r="N311" s="695"/>
    </row>
    <row r="312" spans="1:14" ht="12.75">
      <c r="A312" s="546"/>
      <c r="B312" s="79"/>
      <c r="C312" s="545" t="s">
        <v>151</v>
      </c>
      <c r="D312" s="1166">
        <v>436.3</v>
      </c>
      <c r="E312" s="1165">
        <v>60</v>
      </c>
      <c r="F312" s="1309">
        <v>100</v>
      </c>
      <c r="G312" s="1839">
        <v>0.4</v>
      </c>
      <c r="H312" s="1309">
        <v>100</v>
      </c>
      <c r="I312" s="1815">
        <v>100</v>
      </c>
      <c r="J312" s="1815">
        <v>100</v>
      </c>
      <c r="K312" s="246"/>
      <c r="L312" s="246"/>
      <c r="M312" s="982"/>
      <c r="N312" s="125"/>
    </row>
    <row r="313" spans="1:14" ht="12.75">
      <c r="A313" s="501"/>
      <c r="B313" s="501"/>
      <c r="C313" s="545" t="s">
        <v>35</v>
      </c>
      <c r="D313" s="1167">
        <v>298.36</v>
      </c>
      <c r="E313" s="1160">
        <v>348.02</v>
      </c>
      <c r="F313" s="1311">
        <v>300</v>
      </c>
      <c r="G313" s="1231">
        <v>230.1</v>
      </c>
      <c r="H313" s="1311">
        <v>200</v>
      </c>
      <c r="I313" s="1816">
        <v>200</v>
      </c>
      <c r="J313" s="1816">
        <v>200</v>
      </c>
      <c r="K313" s="352"/>
      <c r="L313" s="352"/>
      <c r="M313" s="271"/>
      <c r="N313" s="124"/>
    </row>
    <row r="314" spans="1:14" ht="12.75">
      <c r="A314" s="501"/>
      <c r="B314" s="501"/>
      <c r="C314" s="545" t="s">
        <v>365</v>
      </c>
      <c r="D314" s="1217">
        <v>438.6</v>
      </c>
      <c r="E314" s="1160">
        <v>19.8</v>
      </c>
      <c r="F314" s="1466">
        <v>20</v>
      </c>
      <c r="G314" s="1866">
        <v>20</v>
      </c>
      <c r="H314" s="1466">
        <v>20</v>
      </c>
      <c r="I314" s="1816">
        <v>20</v>
      </c>
      <c r="J314" s="1816">
        <v>20</v>
      </c>
      <c r="K314" s="352"/>
      <c r="L314" s="352"/>
      <c r="M314" s="271"/>
      <c r="N314" s="124"/>
    </row>
    <row r="315" spans="1:14" ht="12.75">
      <c r="A315" s="11"/>
      <c r="B315" s="180"/>
      <c r="C315" s="181"/>
      <c r="D315" s="829"/>
      <c r="E315" s="829"/>
      <c r="F315" s="829"/>
      <c r="G315" s="1152"/>
      <c r="H315" s="829"/>
      <c r="I315" s="828"/>
      <c r="J315" s="829"/>
      <c r="K315" s="829"/>
      <c r="L315" s="829"/>
      <c r="M315" s="830"/>
      <c r="N315" s="52"/>
    </row>
    <row r="316" spans="1:14" ht="12.75">
      <c r="A316" s="2"/>
      <c r="B316" s="41"/>
      <c r="C316" s="90"/>
      <c r="D316" s="1121">
        <v>2021</v>
      </c>
      <c r="E316" s="1121">
        <v>2022</v>
      </c>
      <c r="F316" s="1121">
        <v>2023</v>
      </c>
      <c r="G316" s="1759">
        <v>2023</v>
      </c>
      <c r="H316" s="1121">
        <v>2024</v>
      </c>
      <c r="I316" s="1121">
        <v>2025</v>
      </c>
      <c r="J316" s="1121">
        <v>2026</v>
      </c>
      <c r="K316" s="821"/>
      <c r="L316" s="822"/>
      <c r="M316" s="823"/>
      <c r="N316" s="52" t="s">
        <v>220</v>
      </c>
    </row>
    <row r="317" spans="1:14" ht="13.5" thickBot="1">
      <c r="A317" s="1971" t="s">
        <v>197</v>
      </c>
      <c r="B317" s="1972"/>
      <c r="C317" s="1973"/>
      <c r="D317" s="898">
        <f aca="true" t="shared" si="42" ref="D317:I317">SUM(D318+D355+D396+D398+D402+D406+D412+D413+D414+D416+D419+D429+D457)</f>
        <v>322543.60000000003</v>
      </c>
      <c r="E317" s="898">
        <f t="shared" si="42"/>
        <v>301054.52999999997</v>
      </c>
      <c r="F317" s="898">
        <f>SUM(F318+F355+F396+F398+F402+F406+F412+F413+F414+F416+F419+F429+F457)</f>
        <v>322204.10000000003</v>
      </c>
      <c r="G317" s="898">
        <f t="shared" si="42"/>
        <v>319272.11</v>
      </c>
      <c r="H317" s="898">
        <f t="shared" si="42"/>
        <v>350006</v>
      </c>
      <c r="I317" s="1097">
        <f t="shared" si="42"/>
        <v>350006</v>
      </c>
      <c r="J317" s="1097">
        <f>SUM(J318+J355+J396+J398+J402+J412+J406+J413+J414+J416+J419+J429+J457)</f>
        <v>350006</v>
      </c>
      <c r="K317" s="831"/>
      <c r="L317" s="819">
        <f>SUM(L318+L355+L398+L399+L406+L429+L455)</f>
        <v>0</v>
      </c>
      <c r="M317" s="825">
        <f>SUM(M318+M355+M398+M399+M406+M429+M455)</f>
        <v>0</v>
      </c>
      <c r="N317" s="131"/>
    </row>
    <row r="318" spans="1:14" ht="13.5" thickBot="1">
      <c r="A318" s="1885" t="s">
        <v>161</v>
      </c>
      <c r="B318" s="1886"/>
      <c r="C318" s="1887"/>
      <c r="D318" s="1072">
        <f aca="true" t="shared" si="43" ref="D318:J318">SUM(D319:D321)</f>
        <v>133781.68000000002</v>
      </c>
      <c r="E318" s="1072">
        <f t="shared" si="43"/>
        <v>106209.17</v>
      </c>
      <c r="F318" s="1072">
        <f>SUM(F319:F321)</f>
        <v>98241.53</v>
      </c>
      <c r="G318" s="1072">
        <f t="shared" si="43"/>
        <v>97656.39</v>
      </c>
      <c r="H318" s="1072">
        <f t="shared" si="43"/>
        <v>118185</v>
      </c>
      <c r="I318" s="1817">
        <f t="shared" si="43"/>
        <v>118185</v>
      </c>
      <c r="J318" s="1818">
        <f t="shared" si="43"/>
        <v>118185</v>
      </c>
      <c r="K318" s="312"/>
      <c r="L318" s="312">
        <f>SUM(L319:L321)</f>
        <v>0</v>
      </c>
      <c r="M318" s="694">
        <f>SUM(M319:M321)</f>
        <v>0</v>
      </c>
      <c r="N318" s="125"/>
    </row>
    <row r="319" spans="1:14" ht="15.75" thickBot="1">
      <c r="A319" s="787" t="s">
        <v>344</v>
      </c>
      <c r="B319" s="995" t="s">
        <v>61</v>
      </c>
      <c r="C319" s="399" t="s">
        <v>283</v>
      </c>
      <c r="D319" s="1185">
        <v>53177.05</v>
      </c>
      <c r="E319" s="1185">
        <v>63292.79</v>
      </c>
      <c r="F319" s="1381">
        <v>60000</v>
      </c>
      <c r="G319" s="1185">
        <v>60000</v>
      </c>
      <c r="H319" s="1381">
        <v>74000</v>
      </c>
      <c r="I319" s="1819">
        <v>74000</v>
      </c>
      <c r="J319" s="1819">
        <v>74000</v>
      </c>
      <c r="K319" s="1143"/>
      <c r="L319" s="1108"/>
      <c r="M319" s="414"/>
      <c r="N319" s="177"/>
    </row>
    <row r="320" spans="1:14" ht="15.75" thickBot="1">
      <c r="A320" s="775"/>
      <c r="B320" s="423"/>
      <c r="C320" s="263" t="s">
        <v>16</v>
      </c>
      <c r="D320" s="1181">
        <v>18560.49</v>
      </c>
      <c r="E320" s="1181">
        <v>21627.17</v>
      </c>
      <c r="F320" s="1347">
        <v>21000</v>
      </c>
      <c r="G320" s="1181">
        <v>21000</v>
      </c>
      <c r="H320" s="1347">
        <v>26000</v>
      </c>
      <c r="I320" s="1452">
        <v>26000</v>
      </c>
      <c r="J320" s="1452">
        <v>26000</v>
      </c>
      <c r="K320" s="1144"/>
      <c r="L320" s="262"/>
      <c r="M320" s="262"/>
      <c r="N320" s="177"/>
    </row>
    <row r="321" spans="1:14" ht="13.5" thickBot="1">
      <c r="A321" s="788"/>
      <c r="B321" s="419"/>
      <c r="C321" s="420" t="s">
        <v>47</v>
      </c>
      <c r="D321" s="1186">
        <f aca="true" t="shared" si="44" ref="D321:J321">SUM(D322:D354)</f>
        <v>62044.14000000001</v>
      </c>
      <c r="E321" s="1186">
        <f t="shared" si="44"/>
        <v>21289.210000000003</v>
      </c>
      <c r="F321" s="1382">
        <f>SUM(F322:F354)</f>
        <v>17241.53</v>
      </c>
      <c r="G321" s="1186">
        <f t="shared" si="44"/>
        <v>16656.39</v>
      </c>
      <c r="H321" s="1382">
        <f>SUM(H322:H354)</f>
        <v>18185</v>
      </c>
      <c r="I321" s="1820">
        <f t="shared" si="44"/>
        <v>18185</v>
      </c>
      <c r="J321" s="1820">
        <f t="shared" si="44"/>
        <v>18185</v>
      </c>
      <c r="K321" s="421"/>
      <c r="L321" s="422">
        <f>SUM(L322:L345)</f>
        <v>0</v>
      </c>
      <c r="M321" s="422">
        <f>SUM(M322:M345)</f>
        <v>0</v>
      </c>
      <c r="N321" s="177"/>
    </row>
    <row r="322" spans="1:17" ht="12.75">
      <c r="A322" s="789"/>
      <c r="B322" s="415"/>
      <c r="C322" s="416" t="s">
        <v>145</v>
      </c>
      <c r="D322" s="1580"/>
      <c r="E322" s="1727"/>
      <c r="F322" s="1367">
        <v>20</v>
      </c>
      <c r="G322" s="1850">
        <v>17.85</v>
      </c>
      <c r="H322" s="1367">
        <v>20</v>
      </c>
      <c r="I322" s="1821">
        <v>20</v>
      </c>
      <c r="J322" s="1821">
        <v>20</v>
      </c>
      <c r="K322" s="290"/>
      <c r="L322" s="416"/>
      <c r="M322" s="416"/>
      <c r="N322" s="131"/>
      <c r="Q322" s="131"/>
    </row>
    <row r="323" spans="1:17" ht="12.75">
      <c r="A323" s="475">
        <v>41.111</v>
      </c>
      <c r="B323" s="68"/>
      <c r="C323" s="416" t="s">
        <v>62</v>
      </c>
      <c r="D323" s="1247">
        <v>1110.32</v>
      </c>
      <c r="E323" s="1159">
        <v>2166.29</v>
      </c>
      <c r="F323" s="1315">
        <v>2500</v>
      </c>
      <c r="G323" s="1835">
        <v>2500</v>
      </c>
      <c r="H323" s="1315">
        <v>2500</v>
      </c>
      <c r="I323" s="1821">
        <v>2500</v>
      </c>
      <c r="J323" s="1821">
        <v>2500</v>
      </c>
      <c r="K323" s="290"/>
      <c r="L323" s="267"/>
      <c r="M323" s="267"/>
      <c r="N323" s="177"/>
      <c r="Q323" s="177"/>
    </row>
    <row r="324" spans="1:17" ht="12.75">
      <c r="A324" s="475">
        <v>41.111</v>
      </c>
      <c r="B324" s="68"/>
      <c r="C324" s="269" t="s">
        <v>63</v>
      </c>
      <c r="D324" s="1247">
        <v>2402.08</v>
      </c>
      <c r="E324" s="1159">
        <v>5582.52</v>
      </c>
      <c r="F324" s="1521">
        <v>6000</v>
      </c>
      <c r="G324" s="1835">
        <v>6000</v>
      </c>
      <c r="H324" s="1521">
        <v>6000</v>
      </c>
      <c r="I324" s="1822">
        <v>6000</v>
      </c>
      <c r="J324" s="1822">
        <v>6000</v>
      </c>
      <c r="K324" s="268"/>
      <c r="L324" s="267"/>
      <c r="M324" s="267"/>
      <c r="N324" s="177"/>
      <c r="Q324" s="177"/>
    </row>
    <row r="325" spans="1:17" ht="12.75">
      <c r="A325" s="475"/>
      <c r="B325" s="68"/>
      <c r="C325" s="269" t="s">
        <v>43</v>
      </c>
      <c r="D325" s="1247">
        <v>77.35</v>
      </c>
      <c r="E325" s="1159">
        <v>230.35</v>
      </c>
      <c r="F325" s="1315">
        <v>230</v>
      </c>
      <c r="G325" s="1835">
        <v>200</v>
      </c>
      <c r="H325" s="1315">
        <v>230</v>
      </c>
      <c r="I325" s="1370">
        <v>230</v>
      </c>
      <c r="J325" s="1370">
        <v>230</v>
      </c>
      <c r="K325" s="268"/>
      <c r="L325" s="267"/>
      <c r="M325" s="267"/>
      <c r="N325" s="11"/>
      <c r="Q325" s="11"/>
    </row>
    <row r="326" spans="1:17" ht="12.75">
      <c r="A326" s="66"/>
      <c r="B326" s="68"/>
      <c r="C326" s="269" t="s">
        <v>38</v>
      </c>
      <c r="D326" s="1556"/>
      <c r="E326" s="1159">
        <v>9.2</v>
      </c>
      <c r="F326" s="1315">
        <v>10</v>
      </c>
      <c r="G326" s="1835">
        <v>10</v>
      </c>
      <c r="H326" s="1315">
        <v>10</v>
      </c>
      <c r="I326" s="1370">
        <v>10</v>
      </c>
      <c r="J326" s="1370">
        <v>10</v>
      </c>
      <c r="K326" s="268"/>
      <c r="L326" s="267"/>
      <c r="M326" s="267"/>
      <c r="N326" s="368"/>
      <c r="O326" s="368"/>
      <c r="Q326" s="368"/>
    </row>
    <row r="327" spans="1:17" ht="12.75">
      <c r="A327" s="404"/>
      <c r="B327" s="77"/>
      <c r="C327" s="274" t="s">
        <v>17</v>
      </c>
      <c r="D327" s="1247">
        <v>197.2</v>
      </c>
      <c r="E327" s="1159">
        <v>217.2</v>
      </c>
      <c r="F327" s="1315">
        <v>292</v>
      </c>
      <c r="G327" s="1835">
        <v>300</v>
      </c>
      <c r="H327" s="1315">
        <v>220</v>
      </c>
      <c r="I327" s="1369">
        <v>220</v>
      </c>
      <c r="J327" s="1369">
        <v>220</v>
      </c>
      <c r="K327" s="268"/>
      <c r="L327" s="273"/>
      <c r="M327" s="273"/>
      <c r="N327" s="619"/>
      <c r="O327" s="619"/>
      <c r="Q327" s="367"/>
    </row>
    <row r="328" spans="1:17" ht="12.75">
      <c r="A328" s="475">
        <v>41</v>
      </c>
      <c r="B328" s="90"/>
      <c r="C328" s="274" t="s">
        <v>261</v>
      </c>
      <c r="D328" s="1247">
        <v>396.34</v>
      </c>
      <c r="E328" s="1159">
        <v>317.97</v>
      </c>
      <c r="F328" s="1315">
        <v>420</v>
      </c>
      <c r="G328" s="1835">
        <v>420</v>
      </c>
      <c r="H328" s="1315">
        <v>420</v>
      </c>
      <c r="I328" s="1369">
        <v>420</v>
      </c>
      <c r="J328" s="1369">
        <v>420</v>
      </c>
      <c r="K328" s="270"/>
      <c r="L328" s="273"/>
      <c r="M328" s="273"/>
      <c r="N328" s="367"/>
      <c r="O328" s="367"/>
      <c r="Q328" s="367"/>
    </row>
    <row r="329" spans="1:17" ht="12.75">
      <c r="A329" s="475">
        <v>41.111</v>
      </c>
      <c r="B329" s="90"/>
      <c r="C329" s="274" t="s">
        <v>143</v>
      </c>
      <c r="D329" s="1247">
        <v>12.5</v>
      </c>
      <c r="E329" s="1702"/>
      <c r="F329" s="1315"/>
      <c r="G329" s="1612"/>
      <c r="H329" s="1315"/>
      <c r="I329" s="1369"/>
      <c r="J329" s="1369"/>
      <c r="K329" s="270"/>
      <c r="L329" s="273"/>
      <c r="M329" s="273"/>
      <c r="N329" s="367"/>
      <c r="O329" s="367"/>
      <c r="Q329" s="367"/>
    </row>
    <row r="330" spans="1:17" ht="12.75">
      <c r="A330" s="475"/>
      <c r="B330" s="90"/>
      <c r="C330" s="274" t="s">
        <v>390</v>
      </c>
      <c r="D330" s="1556"/>
      <c r="E330" s="1159">
        <v>519.12</v>
      </c>
      <c r="F330" s="1315">
        <v>600</v>
      </c>
      <c r="G330" s="1835">
        <v>554.07</v>
      </c>
      <c r="H330" s="1315">
        <v>600</v>
      </c>
      <c r="I330" s="1369">
        <v>600</v>
      </c>
      <c r="J330" s="1369">
        <v>600</v>
      </c>
      <c r="K330" s="270"/>
      <c r="L330" s="273"/>
      <c r="M330" s="273"/>
      <c r="N330" s="367"/>
      <c r="O330" s="367"/>
      <c r="Q330" s="367"/>
    </row>
    <row r="331" spans="1:17" ht="12.75">
      <c r="A331" s="475" t="s">
        <v>428</v>
      </c>
      <c r="B331" s="90"/>
      <c r="C331" s="274" t="s">
        <v>281</v>
      </c>
      <c r="D331" s="1556"/>
      <c r="E331" s="1159">
        <v>439</v>
      </c>
      <c r="F331" s="1315"/>
      <c r="G331" s="1612"/>
      <c r="H331" s="1315"/>
      <c r="I331" s="1369"/>
      <c r="J331" s="1369"/>
      <c r="K331" s="270"/>
      <c r="L331" s="273"/>
      <c r="M331" s="273"/>
      <c r="N331" s="11"/>
      <c r="O331" s="11"/>
      <c r="Q331" s="11"/>
    </row>
    <row r="332" spans="1:17" ht="12.75">
      <c r="A332" s="475" t="s">
        <v>383</v>
      </c>
      <c r="B332" s="90"/>
      <c r="C332" s="278" t="s">
        <v>18</v>
      </c>
      <c r="D332" s="1247">
        <v>4658.73</v>
      </c>
      <c r="E332" s="1159">
        <v>2724.9</v>
      </c>
      <c r="F332" s="1315">
        <v>1595.65</v>
      </c>
      <c r="G332" s="1835">
        <v>1595.65</v>
      </c>
      <c r="H332" s="1315">
        <v>5000</v>
      </c>
      <c r="I332" s="1369">
        <v>5000</v>
      </c>
      <c r="J332" s="1369">
        <v>5000</v>
      </c>
      <c r="K332" s="270"/>
      <c r="L332" s="273"/>
      <c r="M332" s="273"/>
      <c r="N332" s="11"/>
      <c r="O332" s="11"/>
      <c r="Q332" s="11"/>
    </row>
    <row r="333" spans="1:17" ht="12.75">
      <c r="A333" s="475">
        <v>41.111</v>
      </c>
      <c r="B333" s="95"/>
      <c r="C333" s="281" t="s">
        <v>262</v>
      </c>
      <c r="D333" s="1247">
        <v>1062.51</v>
      </c>
      <c r="E333" s="1159">
        <v>1996.19</v>
      </c>
      <c r="F333" s="1315">
        <v>1849.5</v>
      </c>
      <c r="G333" s="1835">
        <v>1849.5</v>
      </c>
      <c r="H333" s="1315">
        <v>500</v>
      </c>
      <c r="I333" s="1369">
        <v>500</v>
      </c>
      <c r="J333" s="1369">
        <v>500</v>
      </c>
      <c r="K333" s="270"/>
      <c r="L333" s="273"/>
      <c r="M333" s="273"/>
      <c r="N333" s="618"/>
      <c r="O333" s="618"/>
      <c r="Q333" s="11"/>
    </row>
    <row r="334" spans="1:17" ht="12.75">
      <c r="A334" s="475">
        <v>41.111</v>
      </c>
      <c r="B334" s="77"/>
      <c r="C334" s="278" t="s">
        <v>71</v>
      </c>
      <c r="D334" s="1247">
        <v>116.95</v>
      </c>
      <c r="E334" s="1159">
        <v>113.27</v>
      </c>
      <c r="F334" s="1315">
        <v>100</v>
      </c>
      <c r="G334" s="1835">
        <v>100</v>
      </c>
      <c r="H334" s="1315">
        <v>100</v>
      </c>
      <c r="I334" s="1369">
        <v>100</v>
      </c>
      <c r="J334" s="1369">
        <v>100</v>
      </c>
      <c r="K334" s="208"/>
      <c r="L334" s="208"/>
      <c r="M334" s="208"/>
      <c r="N334" s="11"/>
      <c r="O334" s="11"/>
      <c r="Q334" s="11"/>
    </row>
    <row r="335" spans="1:17" ht="12.75">
      <c r="A335" s="475">
        <v>41</v>
      </c>
      <c r="B335" s="77"/>
      <c r="C335" s="274" t="s">
        <v>44</v>
      </c>
      <c r="D335" s="1247">
        <v>84.4</v>
      </c>
      <c r="E335" s="1159">
        <v>33</v>
      </c>
      <c r="F335" s="1315">
        <v>100</v>
      </c>
      <c r="G335" s="1835">
        <v>100</v>
      </c>
      <c r="H335" s="1315">
        <v>100</v>
      </c>
      <c r="I335" s="1369">
        <v>100</v>
      </c>
      <c r="J335" s="1369">
        <v>100</v>
      </c>
      <c r="K335" s="208"/>
      <c r="L335" s="208"/>
      <c r="M335" s="208"/>
      <c r="N335" s="16"/>
      <c r="O335" s="16"/>
      <c r="Q335" s="11"/>
    </row>
    <row r="336" spans="1:17" ht="12.75">
      <c r="A336" s="475"/>
      <c r="B336" s="77"/>
      <c r="C336" s="276" t="s">
        <v>210</v>
      </c>
      <c r="D336" s="1556"/>
      <c r="E336" s="1702"/>
      <c r="F336" s="1315"/>
      <c r="G336" s="1612"/>
      <c r="H336" s="1315"/>
      <c r="I336" s="1369"/>
      <c r="J336" s="1369"/>
      <c r="K336" s="208"/>
      <c r="L336" s="208"/>
      <c r="M336" s="208"/>
      <c r="N336" s="11"/>
      <c r="O336" s="11"/>
      <c r="Q336" s="11"/>
    </row>
    <row r="337" spans="1:17" ht="12.75">
      <c r="A337" s="475" t="s">
        <v>367</v>
      </c>
      <c r="B337" s="77"/>
      <c r="C337" s="880" t="s">
        <v>366</v>
      </c>
      <c r="D337" s="1247">
        <v>814.8</v>
      </c>
      <c r="E337" s="1702"/>
      <c r="F337" s="1315"/>
      <c r="G337" s="1612"/>
      <c r="H337" s="1315"/>
      <c r="I337" s="1369"/>
      <c r="J337" s="1369"/>
      <c r="K337" s="208"/>
      <c r="L337" s="208"/>
      <c r="M337" s="208"/>
      <c r="N337" s="11"/>
      <c r="O337" s="11"/>
      <c r="Q337" s="11"/>
    </row>
    <row r="338" spans="1:17" ht="12.75">
      <c r="A338" s="404"/>
      <c r="B338" s="102"/>
      <c r="C338" s="281" t="s">
        <v>152</v>
      </c>
      <c r="D338" s="1247">
        <v>8784</v>
      </c>
      <c r="E338" s="1159">
        <v>239.2</v>
      </c>
      <c r="F338" s="1315">
        <v>533.02</v>
      </c>
      <c r="G338" s="1835">
        <v>533.02</v>
      </c>
      <c r="H338" s="1315"/>
      <c r="I338" s="1369"/>
      <c r="J338" s="1369"/>
      <c r="K338" s="208"/>
      <c r="L338" s="208"/>
      <c r="M338" s="208"/>
      <c r="N338" s="11"/>
      <c r="O338" s="11"/>
      <c r="Q338" s="11"/>
    </row>
    <row r="339" spans="1:17" ht="12.75">
      <c r="A339" s="404" t="s">
        <v>345</v>
      </c>
      <c r="B339" s="102"/>
      <c r="C339" s="278" t="s">
        <v>45</v>
      </c>
      <c r="D339" s="1247">
        <v>39631.43</v>
      </c>
      <c r="E339" s="1159">
        <v>863.59</v>
      </c>
      <c r="F339" s="1315">
        <v>500</v>
      </c>
      <c r="G339" s="1159"/>
      <c r="H339" s="1315">
        <v>500</v>
      </c>
      <c r="I339" s="1369">
        <v>500</v>
      </c>
      <c r="J339" s="1369">
        <v>500</v>
      </c>
      <c r="K339" s="208"/>
      <c r="L339" s="208"/>
      <c r="M339" s="208"/>
      <c r="N339" s="621"/>
      <c r="O339" s="621"/>
      <c r="Q339" s="366"/>
    </row>
    <row r="340" spans="1:17" ht="12.75">
      <c r="A340" s="790" t="s">
        <v>305</v>
      </c>
      <c r="B340" s="102"/>
      <c r="C340" s="281" t="s">
        <v>429</v>
      </c>
      <c r="D340" s="1556"/>
      <c r="E340" s="1702"/>
      <c r="F340" s="1315"/>
      <c r="G340" s="1612"/>
      <c r="H340" s="1315"/>
      <c r="I340" s="1369"/>
      <c r="J340" s="1369"/>
      <c r="K340" s="208"/>
      <c r="L340" s="208"/>
      <c r="M340" s="208"/>
      <c r="N340" s="366"/>
      <c r="Q340" s="366"/>
    </row>
    <row r="341" spans="1:17" ht="12.75">
      <c r="A341" s="790"/>
      <c r="B341" s="102"/>
      <c r="C341" s="278" t="s">
        <v>76</v>
      </c>
      <c r="D341" s="1247">
        <v>20</v>
      </c>
      <c r="E341" s="1159">
        <v>10</v>
      </c>
      <c r="F341" s="1315">
        <v>20</v>
      </c>
      <c r="G341" s="1835">
        <v>20</v>
      </c>
      <c r="H341" s="1315"/>
      <c r="I341" s="1369"/>
      <c r="J341" s="1369"/>
      <c r="K341" s="208"/>
      <c r="L341" s="208"/>
      <c r="M341" s="208"/>
      <c r="N341" s="366"/>
      <c r="Q341" s="366"/>
    </row>
    <row r="342" spans="1:17" ht="12.75">
      <c r="A342" s="404"/>
      <c r="B342" s="102"/>
      <c r="C342" s="274" t="s">
        <v>31</v>
      </c>
      <c r="D342" s="1247">
        <v>1614.3</v>
      </c>
      <c r="E342" s="1159">
        <v>1860.82</v>
      </c>
      <c r="F342" s="1315">
        <v>1000</v>
      </c>
      <c r="G342" s="1868">
        <v>1000</v>
      </c>
      <c r="H342" s="1315">
        <v>1000</v>
      </c>
      <c r="I342" s="1369">
        <v>1000</v>
      </c>
      <c r="J342" s="1369">
        <v>1000</v>
      </c>
      <c r="K342" s="208"/>
      <c r="L342" s="208"/>
      <c r="M342" s="208"/>
      <c r="N342" s="11"/>
      <c r="Q342" s="11"/>
    </row>
    <row r="343" spans="1:17" ht="12.75">
      <c r="A343" s="404"/>
      <c r="B343" s="102"/>
      <c r="C343" s="274" t="s">
        <v>35</v>
      </c>
      <c r="D343" s="1247">
        <v>242.94</v>
      </c>
      <c r="E343" s="1159">
        <v>277.68</v>
      </c>
      <c r="F343" s="1315">
        <v>321</v>
      </c>
      <c r="G343" s="1835">
        <v>321</v>
      </c>
      <c r="H343" s="1315">
        <v>245</v>
      </c>
      <c r="I343" s="1369">
        <v>245</v>
      </c>
      <c r="J343" s="1369">
        <v>245</v>
      </c>
      <c r="K343" s="208"/>
      <c r="L343" s="208"/>
      <c r="M343" s="208"/>
      <c r="N343" s="369"/>
      <c r="O343" s="16"/>
      <c r="Q343" s="369"/>
    </row>
    <row r="344" spans="1:17" ht="15.75">
      <c r="A344" s="404"/>
      <c r="B344" s="102"/>
      <c r="C344" s="274" t="s">
        <v>64</v>
      </c>
      <c r="D344" s="1247">
        <v>362.93</v>
      </c>
      <c r="E344" s="1159">
        <v>470.7</v>
      </c>
      <c r="F344" s="1315">
        <v>390</v>
      </c>
      <c r="G344" s="1835">
        <v>400</v>
      </c>
      <c r="H344" s="1315">
        <v>390</v>
      </c>
      <c r="I344" s="1369">
        <v>390</v>
      </c>
      <c r="J344" s="1369">
        <v>390</v>
      </c>
      <c r="K344" s="1145"/>
      <c r="L344" s="208"/>
      <c r="M344" s="208"/>
      <c r="N344" s="369"/>
      <c r="O344" s="16"/>
      <c r="Q344" s="369"/>
    </row>
    <row r="345" spans="1:15" ht="12.75">
      <c r="A345" s="404" t="s">
        <v>457</v>
      </c>
      <c r="B345" s="102"/>
      <c r="C345" s="274" t="s">
        <v>28</v>
      </c>
      <c r="D345" s="1247">
        <v>212.25</v>
      </c>
      <c r="E345" s="1159">
        <v>406</v>
      </c>
      <c r="F345" s="1315">
        <v>312</v>
      </c>
      <c r="G345" s="1835">
        <v>306.54</v>
      </c>
      <c r="H345" s="1315">
        <v>250</v>
      </c>
      <c r="I345" s="1369">
        <v>250</v>
      </c>
      <c r="J345" s="1369">
        <v>250</v>
      </c>
      <c r="K345" s="208"/>
      <c r="L345" s="208"/>
      <c r="M345" s="208"/>
      <c r="N345" s="403"/>
      <c r="O345" s="16"/>
    </row>
    <row r="346" spans="1:15" ht="12.75">
      <c r="A346" s="405"/>
      <c r="B346" s="406"/>
      <c r="C346" s="285" t="s">
        <v>256</v>
      </c>
      <c r="D346" s="1266">
        <v>65.45</v>
      </c>
      <c r="E346" s="1184">
        <v>2586.16</v>
      </c>
      <c r="F346" s="1385">
        <v>100</v>
      </c>
      <c r="G346" s="1849">
        <v>80.4</v>
      </c>
      <c r="H346" s="1385">
        <v>100</v>
      </c>
      <c r="I346" s="1778">
        <v>100</v>
      </c>
      <c r="J346" s="1778">
        <v>100</v>
      </c>
      <c r="K346" s="286"/>
      <c r="L346" s="286"/>
      <c r="M346" s="286"/>
      <c r="N346" s="403"/>
      <c r="O346" s="16"/>
    </row>
    <row r="347" spans="1:15" ht="12.75">
      <c r="A347" s="405"/>
      <c r="B347" s="406"/>
      <c r="C347" s="276" t="s">
        <v>431</v>
      </c>
      <c r="D347" s="1577"/>
      <c r="E347" s="1198">
        <v>33</v>
      </c>
      <c r="F347" s="1387"/>
      <c r="G347" s="1623"/>
      <c r="H347" s="1387"/>
      <c r="I347" s="1778"/>
      <c r="J347" s="1778"/>
      <c r="K347" s="286"/>
      <c r="L347" s="286"/>
      <c r="M347" s="286"/>
      <c r="N347" s="403"/>
      <c r="O347" s="16"/>
    </row>
    <row r="348" spans="1:15" ht="12.75">
      <c r="A348" s="405">
        <v>41.111</v>
      </c>
      <c r="B348" s="406"/>
      <c r="C348" s="276" t="s">
        <v>146</v>
      </c>
      <c r="D348" s="1266">
        <v>76.22</v>
      </c>
      <c r="E348" s="1717"/>
      <c r="F348" s="1388"/>
      <c r="G348" s="1613"/>
      <c r="H348" s="1388"/>
      <c r="I348" s="1777"/>
      <c r="J348" s="1777"/>
      <c r="K348" s="286"/>
      <c r="L348" s="286"/>
      <c r="M348" s="286"/>
      <c r="N348" s="403"/>
      <c r="O348" s="16"/>
    </row>
    <row r="349" spans="1:15" ht="12.75">
      <c r="A349" s="405"/>
      <c r="B349" s="406"/>
      <c r="C349" s="276" t="s">
        <v>227</v>
      </c>
      <c r="D349" s="1266">
        <v>101.44</v>
      </c>
      <c r="E349" s="1723"/>
      <c r="F349" s="1387"/>
      <c r="G349" s="1623"/>
      <c r="H349" s="1387"/>
      <c r="I349" s="1778"/>
      <c r="J349" s="1778"/>
      <c r="K349" s="286"/>
      <c r="L349" s="286"/>
      <c r="M349" s="286"/>
      <c r="N349" s="403"/>
      <c r="O349" s="16"/>
    </row>
    <row r="350" spans="1:15" ht="12.75">
      <c r="A350" s="405">
        <v>41</v>
      </c>
      <c r="B350" s="406"/>
      <c r="C350" s="276" t="s">
        <v>346</v>
      </c>
      <c r="D350" s="1569"/>
      <c r="E350" s="1184">
        <v>80.35</v>
      </c>
      <c r="F350" s="1387"/>
      <c r="G350" s="1184"/>
      <c r="H350" s="1387"/>
      <c r="I350" s="1778"/>
      <c r="J350" s="1778"/>
      <c r="K350" s="286"/>
      <c r="L350" s="286"/>
      <c r="M350" s="286"/>
      <c r="N350" s="403"/>
      <c r="O350" s="16"/>
    </row>
    <row r="351" spans="1:15" ht="12.75">
      <c r="A351" s="405">
        <v>111</v>
      </c>
      <c r="B351" s="406"/>
      <c r="C351" s="1757">
        <v>637007</v>
      </c>
      <c r="D351" s="1569"/>
      <c r="E351" s="1184">
        <v>13.7</v>
      </c>
      <c r="F351" s="1387"/>
      <c r="G351" s="1184"/>
      <c r="H351" s="1387"/>
      <c r="I351" s="1778"/>
      <c r="J351" s="1778"/>
      <c r="K351" s="286"/>
      <c r="L351" s="286"/>
      <c r="M351" s="286"/>
      <c r="N351" s="403"/>
      <c r="O351" s="16"/>
    </row>
    <row r="352" spans="1:15" ht="12.75">
      <c r="A352" s="405"/>
      <c r="B352" s="406"/>
      <c r="C352" s="276" t="s">
        <v>455</v>
      </c>
      <c r="D352" s="1569"/>
      <c r="E352" s="1184"/>
      <c r="F352" s="1388">
        <v>292.36</v>
      </c>
      <c r="G352" s="1849">
        <v>292.36</v>
      </c>
      <c r="H352" s="1387"/>
      <c r="I352" s="1778"/>
      <c r="J352" s="1778"/>
      <c r="K352" s="286"/>
      <c r="L352" s="286"/>
      <c r="M352" s="286"/>
      <c r="N352" s="403"/>
      <c r="O352" s="16"/>
    </row>
    <row r="353" spans="1:15" ht="12.75">
      <c r="A353" s="405"/>
      <c r="B353" s="406"/>
      <c r="C353" s="276" t="s">
        <v>456</v>
      </c>
      <c r="D353" s="1569"/>
      <c r="E353" s="1184"/>
      <c r="F353" s="1385">
        <v>56</v>
      </c>
      <c r="G353" s="1849">
        <v>56</v>
      </c>
      <c r="H353" s="1387"/>
      <c r="I353" s="1778"/>
      <c r="J353" s="1778"/>
      <c r="K353" s="286"/>
      <c r="L353" s="286"/>
      <c r="M353" s="286"/>
      <c r="N353" s="403"/>
      <c r="O353" s="16"/>
    </row>
    <row r="354" spans="1:14" ht="13.5" thickBot="1">
      <c r="A354" s="405">
        <v>41.111</v>
      </c>
      <c r="B354" s="406"/>
      <c r="C354" s="276" t="s">
        <v>430</v>
      </c>
      <c r="D354" s="1569"/>
      <c r="E354" s="1184">
        <v>99</v>
      </c>
      <c r="F354" s="1387"/>
      <c r="G354" s="1266"/>
      <c r="H354" s="1387"/>
      <c r="I354" s="1778"/>
      <c r="J354" s="1778"/>
      <c r="K354" s="286"/>
      <c r="L354" s="988"/>
      <c r="M354" s="286"/>
      <c r="N354" s="11"/>
    </row>
    <row r="355" spans="1:14" ht="13.5" thickBot="1">
      <c r="A355" s="1885" t="s">
        <v>162</v>
      </c>
      <c r="B355" s="1969"/>
      <c r="C355" s="1970"/>
      <c r="D355" s="1072">
        <f aca="true" t="shared" si="45" ref="D355:J355">SUM(D356+D357+D359+D391)</f>
        <v>112083.81</v>
      </c>
      <c r="E355" s="1072">
        <f t="shared" si="45"/>
        <v>118198.31</v>
      </c>
      <c r="F355" s="1072">
        <f>SUM(F356+F357+F359+F391)</f>
        <v>129588</v>
      </c>
      <c r="G355" s="1072">
        <f t="shared" si="45"/>
        <v>133259.94999999998</v>
      </c>
      <c r="H355" s="1072">
        <f t="shared" si="45"/>
        <v>124500</v>
      </c>
      <c r="I355" s="314">
        <f t="shared" si="45"/>
        <v>124500</v>
      </c>
      <c r="J355" s="314">
        <f t="shared" si="45"/>
        <v>124500</v>
      </c>
      <c r="K355" s="314"/>
      <c r="L355" s="314">
        <f>SUM(L356:L359)</f>
        <v>0</v>
      </c>
      <c r="M355" s="408">
        <f>SUM(M356:M359)</f>
        <v>0</v>
      </c>
      <c r="N355" s="125"/>
    </row>
    <row r="356" spans="1:14" s="919" customFormat="1" ht="13.5">
      <c r="A356" s="920" t="s">
        <v>344</v>
      </c>
      <c r="B356" s="996" t="s">
        <v>65</v>
      </c>
      <c r="C356" s="916" t="s">
        <v>15</v>
      </c>
      <c r="D356" s="1203">
        <v>72960.27</v>
      </c>
      <c r="E356" s="1203">
        <v>76908.45</v>
      </c>
      <c r="F356" s="1372">
        <v>85600</v>
      </c>
      <c r="G356" s="1203">
        <v>85600</v>
      </c>
      <c r="H356" s="1372">
        <v>81000</v>
      </c>
      <c r="I356" s="1373">
        <v>81000</v>
      </c>
      <c r="J356" s="1373">
        <v>81000</v>
      </c>
      <c r="K356" s="1224"/>
      <c r="L356" s="1225"/>
      <c r="M356" s="917"/>
      <c r="N356" s="918"/>
    </row>
    <row r="357" spans="1:14" ht="12.75">
      <c r="A357" s="404"/>
      <c r="B357" s="68"/>
      <c r="C357" s="198" t="s">
        <v>16</v>
      </c>
      <c r="D357" s="1191">
        <v>24947.78</v>
      </c>
      <c r="E357" s="1191">
        <v>25704.97</v>
      </c>
      <c r="F357" s="1316">
        <v>28000</v>
      </c>
      <c r="G357" s="1191">
        <v>28000</v>
      </c>
      <c r="H357" s="1316">
        <v>27000</v>
      </c>
      <c r="I357" s="1374">
        <v>27000</v>
      </c>
      <c r="J357" s="1374">
        <v>27000</v>
      </c>
      <c r="K357" s="283"/>
      <c r="L357" s="283"/>
      <c r="M357" s="682"/>
      <c r="N357" s="11"/>
    </row>
    <row r="358" spans="1:14" ht="12.75">
      <c r="A358" s="405"/>
      <c r="B358" s="1221"/>
      <c r="C358" s="201"/>
      <c r="D358" s="1198"/>
      <c r="E358" s="1198"/>
      <c r="F358" s="1375"/>
      <c r="G358" s="1198"/>
      <c r="H358" s="1375"/>
      <c r="I358" s="1376"/>
      <c r="J358" s="1376"/>
      <c r="K358" s="1222"/>
      <c r="L358" s="1222"/>
      <c r="M358" s="1223"/>
      <c r="N358" s="11"/>
    </row>
    <row r="359" spans="1:14" ht="13.5" thickBot="1">
      <c r="A359" s="791"/>
      <c r="B359" s="432"/>
      <c r="C359" s="417" t="s">
        <v>47</v>
      </c>
      <c r="D359" s="1204">
        <f aca="true" t="shared" si="46" ref="D359:J359">SUM(D360:D390)</f>
        <v>13883.359999999997</v>
      </c>
      <c r="E359" s="1204">
        <f>SUM(E360:E389)</f>
        <v>13300.039999999999</v>
      </c>
      <c r="F359" s="1377">
        <f>SUM(F360:F390)</f>
        <v>13648</v>
      </c>
      <c r="G359" s="1204">
        <f t="shared" si="46"/>
        <v>17306.37</v>
      </c>
      <c r="H359" s="1377">
        <f t="shared" si="46"/>
        <v>14160</v>
      </c>
      <c r="I359" s="1378">
        <f t="shared" si="46"/>
        <v>14160</v>
      </c>
      <c r="J359" s="1378">
        <f t="shared" si="46"/>
        <v>14160</v>
      </c>
      <c r="K359" s="418"/>
      <c r="L359" s="418">
        <f>SUM(L360:L391)</f>
        <v>0</v>
      </c>
      <c r="M359" s="683">
        <f>SUM(M360:M391)</f>
        <v>0</v>
      </c>
      <c r="N359" s="11"/>
    </row>
    <row r="360" spans="1:14" ht="12.75">
      <c r="A360" s="776"/>
      <c r="B360" s="91"/>
      <c r="C360" s="431" t="s">
        <v>66</v>
      </c>
      <c r="D360" s="1568"/>
      <c r="E360" s="1715"/>
      <c r="F360" s="1367"/>
      <c r="G360" s="1614"/>
      <c r="H360" s="1367"/>
      <c r="I360" s="1379"/>
      <c r="J360" s="1379"/>
      <c r="K360" s="303"/>
      <c r="L360" s="303"/>
      <c r="M360" s="684"/>
      <c r="N360" s="125"/>
    </row>
    <row r="361" spans="1:14" ht="12.75">
      <c r="A361" s="75" t="s">
        <v>384</v>
      </c>
      <c r="B361" s="90"/>
      <c r="C361" s="274" t="s">
        <v>62</v>
      </c>
      <c r="D361" s="1247">
        <v>529.87</v>
      </c>
      <c r="E361" s="1159">
        <v>318.74</v>
      </c>
      <c r="F361" s="1315">
        <v>1000</v>
      </c>
      <c r="G361" s="1835">
        <v>500</v>
      </c>
      <c r="H361" s="1315">
        <v>1000</v>
      </c>
      <c r="I361" s="1315">
        <v>1000</v>
      </c>
      <c r="J361" s="1315">
        <v>1000</v>
      </c>
      <c r="K361" s="270"/>
      <c r="L361" s="270"/>
      <c r="M361" s="685"/>
      <c r="N361" s="125"/>
    </row>
    <row r="362" spans="1:14" ht="12.75">
      <c r="A362" s="75" t="s">
        <v>307</v>
      </c>
      <c r="B362" s="75"/>
      <c r="C362" s="269" t="s">
        <v>63</v>
      </c>
      <c r="D362" s="1247">
        <v>3635.74</v>
      </c>
      <c r="E362" s="1159">
        <v>8872.89</v>
      </c>
      <c r="F362" s="1315">
        <v>7760</v>
      </c>
      <c r="G362" s="1835">
        <v>9000</v>
      </c>
      <c r="H362" s="1315">
        <v>8460</v>
      </c>
      <c r="I362" s="1315">
        <v>8460</v>
      </c>
      <c r="J362" s="1315">
        <v>8460</v>
      </c>
      <c r="K362" s="270"/>
      <c r="L362" s="270"/>
      <c r="M362" s="685"/>
      <c r="N362" s="125"/>
    </row>
    <row r="363" spans="1:14" ht="12.75">
      <c r="A363" s="75"/>
      <c r="B363" s="95"/>
      <c r="C363" s="274" t="s">
        <v>43</v>
      </c>
      <c r="D363" s="1247">
        <v>66.11</v>
      </c>
      <c r="E363" s="1159">
        <v>213.22</v>
      </c>
      <c r="F363" s="1315">
        <v>200</v>
      </c>
      <c r="G363" s="1835">
        <v>200</v>
      </c>
      <c r="H363" s="1315">
        <v>200</v>
      </c>
      <c r="I363" s="1315">
        <v>200</v>
      </c>
      <c r="J363" s="1315">
        <v>200</v>
      </c>
      <c r="K363" s="208"/>
      <c r="L363" s="208"/>
      <c r="M363" s="685"/>
      <c r="N363" s="125"/>
    </row>
    <row r="364" spans="1:14" ht="12.75">
      <c r="A364" s="75" t="s">
        <v>144</v>
      </c>
      <c r="B364" s="95"/>
      <c r="C364" s="269" t="s">
        <v>279</v>
      </c>
      <c r="D364" s="1247">
        <v>28.35</v>
      </c>
      <c r="E364" s="1159">
        <v>33.6</v>
      </c>
      <c r="F364" s="1315">
        <v>50</v>
      </c>
      <c r="G364" s="1835">
        <v>65</v>
      </c>
      <c r="H364" s="1315">
        <v>50</v>
      </c>
      <c r="I364" s="1327">
        <v>50</v>
      </c>
      <c r="J364" s="1327">
        <v>50</v>
      </c>
      <c r="K364" s="208"/>
      <c r="L364" s="208"/>
      <c r="M364" s="685"/>
      <c r="N364" s="125"/>
    </row>
    <row r="365" spans="1:14" ht="12.75">
      <c r="A365" s="75"/>
      <c r="B365" s="95"/>
      <c r="C365" s="269" t="s">
        <v>261</v>
      </c>
      <c r="D365" s="1247">
        <v>420.4</v>
      </c>
      <c r="E365" s="1159">
        <v>448.22</v>
      </c>
      <c r="F365" s="1315">
        <v>450</v>
      </c>
      <c r="G365" s="1835">
        <v>450</v>
      </c>
      <c r="H365" s="1315">
        <v>450</v>
      </c>
      <c r="I365" s="1327">
        <v>450</v>
      </c>
      <c r="J365" s="1327">
        <v>450</v>
      </c>
      <c r="K365" s="208"/>
      <c r="L365" s="208"/>
      <c r="M365" s="685"/>
      <c r="N365" s="125"/>
    </row>
    <row r="366" spans="1:17" ht="12.75">
      <c r="A366" s="75"/>
      <c r="B366" s="95"/>
      <c r="C366" s="278" t="s">
        <v>385</v>
      </c>
      <c r="D366" s="1167">
        <v>500.4</v>
      </c>
      <c r="E366" s="1703"/>
      <c r="F366" s="1311"/>
      <c r="G366" s="1616"/>
      <c r="H366" s="1311"/>
      <c r="I366" s="1311"/>
      <c r="J366" s="1311"/>
      <c r="K366" s="268"/>
      <c r="L366" s="268"/>
      <c r="M366" s="685"/>
      <c r="N366" s="125"/>
      <c r="Q366" s="44"/>
    </row>
    <row r="367" spans="1:14" ht="12.75">
      <c r="A367" s="75">
        <v>111</v>
      </c>
      <c r="B367" s="74"/>
      <c r="C367" s="278" t="s">
        <v>368</v>
      </c>
      <c r="D367" s="1167">
        <v>48.9</v>
      </c>
      <c r="E367" s="1703"/>
      <c r="F367" s="1311"/>
      <c r="G367" s="1616"/>
      <c r="H367" s="1311"/>
      <c r="I367" s="1314"/>
      <c r="J367" s="1314"/>
      <c r="K367" s="279"/>
      <c r="L367" s="208"/>
      <c r="M367" s="685"/>
      <c r="N367" s="125"/>
    </row>
    <row r="368" spans="1:14" ht="12.75">
      <c r="A368" s="75"/>
      <c r="B368" s="74"/>
      <c r="C368" s="278" t="s">
        <v>69</v>
      </c>
      <c r="D368" s="1167">
        <v>200</v>
      </c>
      <c r="E368" s="1703"/>
      <c r="F368" s="1311"/>
      <c r="G368" s="1616"/>
      <c r="H368" s="1311"/>
      <c r="I368" s="1314"/>
      <c r="J368" s="1314"/>
      <c r="K368" s="279"/>
      <c r="L368" s="208"/>
      <c r="M368" s="685"/>
      <c r="N368" s="125"/>
    </row>
    <row r="369" spans="1:14" ht="12.75">
      <c r="A369" s="75">
        <v>111</v>
      </c>
      <c r="B369" s="74"/>
      <c r="C369" s="278" t="s">
        <v>18</v>
      </c>
      <c r="D369" s="1167">
        <v>1669.81</v>
      </c>
      <c r="E369" s="1160">
        <v>907.15</v>
      </c>
      <c r="F369" s="1311">
        <v>945</v>
      </c>
      <c r="G369" s="1231">
        <v>1535.71</v>
      </c>
      <c r="H369" s="1311">
        <v>1020</v>
      </c>
      <c r="I369" s="1314">
        <v>1020</v>
      </c>
      <c r="J369" s="1314">
        <v>1020</v>
      </c>
      <c r="K369" s="279"/>
      <c r="L369" s="279"/>
      <c r="M369" s="685"/>
      <c r="N369" s="125"/>
    </row>
    <row r="370" spans="1:14" ht="12.75">
      <c r="A370" s="75"/>
      <c r="B370" s="74"/>
      <c r="C370" s="278" t="s">
        <v>70</v>
      </c>
      <c r="D370" s="1167">
        <v>137.55</v>
      </c>
      <c r="E370" s="1160">
        <v>762.1</v>
      </c>
      <c r="F370" s="1311">
        <v>50</v>
      </c>
      <c r="G370" s="1231">
        <v>345.73</v>
      </c>
      <c r="H370" s="1311">
        <v>50</v>
      </c>
      <c r="I370" s="1311">
        <v>50</v>
      </c>
      <c r="J370" s="1311">
        <v>50</v>
      </c>
      <c r="K370" s="279"/>
      <c r="L370" s="279"/>
      <c r="M370" s="685"/>
      <c r="N370" s="178"/>
    </row>
    <row r="371" spans="1:15" ht="12.75">
      <c r="A371" s="75"/>
      <c r="B371" s="74"/>
      <c r="C371" s="278" t="s">
        <v>386</v>
      </c>
      <c r="D371" s="1167">
        <v>565</v>
      </c>
      <c r="E371" s="1703"/>
      <c r="F371" s="1311"/>
      <c r="G371" s="1616"/>
      <c r="H371" s="1311"/>
      <c r="I371" s="1311"/>
      <c r="J371" s="1311"/>
      <c r="K371" s="279"/>
      <c r="L371" s="208"/>
      <c r="M371" s="685"/>
      <c r="N371" s="178"/>
      <c r="O371" s="11"/>
    </row>
    <row r="372" spans="1:15" ht="12.75">
      <c r="A372" s="75"/>
      <c r="B372" s="74"/>
      <c r="C372" s="278" t="s">
        <v>72</v>
      </c>
      <c r="D372" s="1167">
        <v>300</v>
      </c>
      <c r="E372" s="1160">
        <v>280.36</v>
      </c>
      <c r="F372" s="1311">
        <v>285</v>
      </c>
      <c r="G372" s="1231">
        <v>285</v>
      </c>
      <c r="H372" s="1311">
        <v>285</v>
      </c>
      <c r="I372" s="1314">
        <v>285</v>
      </c>
      <c r="J372" s="1314">
        <v>285</v>
      </c>
      <c r="K372" s="279"/>
      <c r="L372" s="279"/>
      <c r="M372" s="685"/>
      <c r="N372" s="178"/>
      <c r="O372" s="11"/>
    </row>
    <row r="373" spans="1:15" ht="12.75">
      <c r="A373" s="75"/>
      <c r="B373" s="74"/>
      <c r="C373" s="227" t="s">
        <v>73</v>
      </c>
      <c r="D373" s="1247">
        <v>85.02</v>
      </c>
      <c r="E373" s="1702"/>
      <c r="F373" s="1315">
        <v>100</v>
      </c>
      <c r="G373" s="1835">
        <v>65.01</v>
      </c>
      <c r="H373" s="1315">
        <v>100</v>
      </c>
      <c r="I373" s="1315">
        <v>100</v>
      </c>
      <c r="J373" s="1315">
        <v>100</v>
      </c>
      <c r="K373" s="279"/>
      <c r="L373" s="279"/>
      <c r="M373" s="685"/>
      <c r="N373" s="178"/>
      <c r="O373" s="11"/>
    </row>
    <row r="374" spans="1:15" ht="12.75">
      <c r="A374" s="75"/>
      <c r="B374" s="74"/>
      <c r="C374" s="227" t="s">
        <v>414</v>
      </c>
      <c r="D374" s="1247"/>
      <c r="E374" s="1702"/>
      <c r="F374" s="1315"/>
      <c r="G374" s="1612"/>
      <c r="H374" s="1315"/>
      <c r="I374" s="1315"/>
      <c r="J374" s="1315"/>
      <c r="K374" s="279"/>
      <c r="L374" s="279"/>
      <c r="M374" s="685"/>
      <c r="N374" s="178"/>
      <c r="O374" s="11"/>
    </row>
    <row r="375" spans="1:15" ht="12.75">
      <c r="A375" s="75"/>
      <c r="B375" s="74"/>
      <c r="C375" s="278" t="s">
        <v>19</v>
      </c>
      <c r="D375" s="1556"/>
      <c r="E375" s="1702"/>
      <c r="F375" s="1315"/>
      <c r="G375" s="1835">
        <v>20</v>
      </c>
      <c r="H375" s="1315"/>
      <c r="I375" s="1327"/>
      <c r="J375" s="1327"/>
      <c r="K375" s="208"/>
      <c r="L375" s="208"/>
      <c r="M375" s="685"/>
      <c r="N375" s="178"/>
      <c r="O375" s="11"/>
    </row>
    <row r="376" spans="1:15" ht="12.75">
      <c r="A376" s="75"/>
      <c r="B376" s="74"/>
      <c r="C376" s="278" t="s">
        <v>458</v>
      </c>
      <c r="D376" s="1556"/>
      <c r="E376" s="1702"/>
      <c r="F376" s="1315">
        <v>75</v>
      </c>
      <c r="G376" s="1835">
        <v>75</v>
      </c>
      <c r="H376" s="1315"/>
      <c r="I376" s="1327"/>
      <c r="J376" s="1327"/>
      <c r="K376" s="208"/>
      <c r="L376" s="208"/>
      <c r="M376" s="685"/>
      <c r="N376" s="178"/>
      <c r="O376" s="11"/>
    </row>
    <row r="377" spans="1:15" ht="12.75">
      <c r="A377" s="75"/>
      <c r="B377" s="74"/>
      <c r="C377" s="227" t="s">
        <v>74</v>
      </c>
      <c r="D377" s="1557"/>
      <c r="E377" s="1703"/>
      <c r="F377" s="1311">
        <v>100</v>
      </c>
      <c r="G377" s="1231">
        <v>2095.16</v>
      </c>
      <c r="H377" s="1311">
        <v>100</v>
      </c>
      <c r="I377" s="1314">
        <v>100</v>
      </c>
      <c r="J377" s="1314">
        <v>100</v>
      </c>
      <c r="K377" s="208"/>
      <c r="L377" s="279"/>
      <c r="M377" s="685"/>
      <c r="N377" s="178"/>
      <c r="O377" s="11"/>
    </row>
    <row r="378" spans="1:14" ht="12.75">
      <c r="A378" s="75"/>
      <c r="B378" s="74"/>
      <c r="C378" s="278" t="s">
        <v>45</v>
      </c>
      <c r="D378" s="1556"/>
      <c r="E378" s="1702"/>
      <c r="F378" s="1315">
        <v>200</v>
      </c>
      <c r="G378" s="1835">
        <v>406.4</v>
      </c>
      <c r="H378" s="1315">
        <v>200</v>
      </c>
      <c r="I378" s="1327">
        <v>200</v>
      </c>
      <c r="J378" s="1327">
        <v>200</v>
      </c>
      <c r="K378" s="279"/>
      <c r="L378" s="208"/>
      <c r="M378" s="983"/>
      <c r="N378" s="410"/>
    </row>
    <row r="379" spans="1:14" ht="12.75">
      <c r="A379" s="75" t="s">
        <v>459</v>
      </c>
      <c r="B379" s="74"/>
      <c r="C379" s="278" t="s">
        <v>75</v>
      </c>
      <c r="D379" s="1167">
        <v>40</v>
      </c>
      <c r="E379" s="1703"/>
      <c r="F379" s="1311">
        <v>238</v>
      </c>
      <c r="G379" s="1231">
        <v>188</v>
      </c>
      <c r="H379" s="1311">
        <v>50</v>
      </c>
      <c r="I379" s="1314">
        <v>50</v>
      </c>
      <c r="J379" s="1314">
        <v>50</v>
      </c>
      <c r="K379" s="208"/>
      <c r="L379" s="279"/>
      <c r="M379" s="983"/>
      <c r="N379" s="125"/>
    </row>
    <row r="380" spans="1:14" ht="12.75">
      <c r="A380" s="75"/>
      <c r="B380" s="102"/>
      <c r="C380" s="278" t="s">
        <v>387</v>
      </c>
      <c r="D380" s="1167">
        <v>22.68</v>
      </c>
      <c r="E380" s="1703"/>
      <c r="F380" s="1311"/>
      <c r="G380" s="1616"/>
      <c r="H380" s="1311"/>
      <c r="I380" s="1314"/>
      <c r="J380" s="1314"/>
      <c r="K380" s="279"/>
      <c r="L380" s="279"/>
      <c r="M380" s="983"/>
      <c r="N380" s="125"/>
    </row>
    <row r="381" spans="1:14" ht="12.75">
      <c r="A381" s="75"/>
      <c r="B381" s="102"/>
      <c r="C381" s="278" t="s">
        <v>28</v>
      </c>
      <c r="D381" s="1167">
        <v>550.44</v>
      </c>
      <c r="E381" s="1160">
        <v>142.79</v>
      </c>
      <c r="F381" s="1311">
        <v>500</v>
      </c>
      <c r="G381" s="1231">
        <v>382.26</v>
      </c>
      <c r="H381" s="1311">
        <v>500</v>
      </c>
      <c r="I381" s="1314">
        <v>500</v>
      </c>
      <c r="J381" s="1314">
        <v>500</v>
      </c>
      <c r="K381" s="279"/>
      <c r="L381" s="279"/>
      <c r="M381" s="983"/>
      <c r="N381" s="125"/>
    </row>
    <row r="382" spans="1:14" ht="12.75">
      <c r="A382" s="75"/>
      <c r="B382" s="102"/>
      <c r="C382" s="227" t="s">
        <v>369</v>
      </c>
      <c r="D382" s="1557"/>
      <c r="E382" s="1703"/>
      <c r="F382" s="1311"/>
      <c r="G382" s="1616"/>
      <c r="H382" s="1311"/>
      <c r="I382" s="1314"/>
      <c r="J382" s="1314"/>
      <c r="K382" s="279"/>
      <c r="L382" s="279"/>
      <c r="M382" s="983"/>
      <c r="N382" s="125"/>
    </row>
    <row r="383" spans="1:14" ht="12.75">
      <c r="A383" s="75"/>
      <c r="B383" s="102"/>
      <c r="C383" s="227" t="s">
        <v>256</v>
      </c>
      <c r="D383" s="1167">
        <v>67.08</v>
      </c>
      <c r="E383" s="1703"/>
      <c r="F383" s="1311">
        <v>100</v>
      </c>
      <c r="G383" s="1231">
        <v>50</v>
      </c>
      <c r="H383" s="1311">
        <v>100</v>
      </c>
      <c r="I383" s="1314">
        <v>100</v>
      </c>
      <c r="J383" s="1314">
        <v>100</v>
      </c>
      <c r="K383" s="279"/>
      <c r="L383" s="279"/>
      <c r="M383" s="983"/>
      <c r="N383" s="125"/>
    </row>
    <row r="384" spans="1:14" ht="12.75">
      <c r="A384" s="75"/>
      <c r="B384" s="102"/>
      <c r="C384" s="278" t="s">
        <v>76</v>
      </c>
      <c r="D384" s="1167">
        <v>7</v>
      </c>
      <c r="E384" s="1160">
        <v>20</v>
      </c>
      <c r="F384" s="1311"/>
      <c r="G384" s="1231">
        <v>20</v>
      </c>
      <c r="H384" s="1311"/>
      <c r="I384" s="1314"/>
      <c r="J384" s="1314"/>
      <c r="K384" s="279"/>
      <c r="L384" s="279"/>
      <c r="M384" s="686"/>
      <c r="N384" s="125"/>
    </row>
    <row r="385" spans="1:14" ht="12.75">
      <c r="A385" s="75"/>
      <c r="B385" s="102"/>
      <c r="C385" s="278" t="s">
        <v>77</v>
      </c>
      <c r="D385" s="1167">
        <v>88.98</v>
      </c>
      <c r="E385" s="1160">
        <v>98.8</v>
      </c>
      <c r="F385" s="1311">
        <v>100</v>
      </c>
      <c r="G385" s="1231">
        <v>100</v>
      </c>
      <c r="H385" s="1311">
        <v>100</v>
      </c>
      <c r="I385" s="1314">
        <v>100</v>
      </c>
      <c r="J385" s="1314">
        <v>100</v>
      </c>
      <c r="K385" s="279"/>
      <c r="L385" s="279"/>
      <c r="M385" s="685"/>
      <c r="N385" s="125"/>
    </row>
    <row r="386" spans="1:14" ht="12.75">
      <c r="A386" s="75" t="s">
        <v>388</v>
      </c>
      <c r="B386" s="74"/>
      <c r="C386" s="278" t="s">
        <v>31</v>
      </c>
      <c r="D386" s="1167">
        <v>2565.4</v>
      </c>
      <c r="E386" s="1160">
        <v>277.97</v>
      </c>
      <c r="F386" s="1311"/>
      <c r="G386" s="1160">
        <v>96.24</v>
      </c>
      <c r="H386" s="1311"/>
      <c r="I386" s="1314"/>
      <c r="J386" s="1314"/>
      <c r="K386" s="279"/>
      <c r="L386" s="279"/>
      <c r="M386" s="685"/>
      <c r="N386" s="125"/>
    </row>
    <row r="387" spans="1:14" ht="12.75">
      <c r="A387" s="75"/>
      <c r="B387" s="74"/>
      <c r="C387" s="278" t="s">
        <v>35</v>
      </c>
      <c r="D387" s="1167">
        <v>294.08</v>
      </c>
      <c r="E387" s="1160">
        <v>285.02</v>
      </c>
      <c r="F387" s="1311">
        <v>295</v>
      </c>
      <c r="G387" s="1231">
        <v>307.54</v>
      </c>
      <c r="H387" s="1311">
        <v>295</v>
      </c>
      <c r="I387" s="1314">
        <v>295</v>
      </c>
      <c r="J387" s="1314">
        <v>295</v>
      </c>
      <c r="K387" s="279"/>
      <c r="L387" s="279"/>
      <c r="M387" s="685"/>
      <c r="N387" s="141" t="s">
        <v>221</v>
      </c>
    </row>
    <row r="388" spans="1:14" ht="12.75">
      <c r="A388" s="75"/>
      <c r="B388" s="74"/>
      <c r="C388" s="280" t="s">
        <v>78</v>
      </c>
      <c r="D388" s="1167">
        <v>629.55</v>
      </c>
      <c r="E388" s="1160">
        <v>639.18</v>
      </c>
      <c r="F388" s="1311">
        <v>500</v>
      </c>
      <c r="G388" s="1231">
        <v>500</v>
      </c>
      <c r="H388" s="1311">
        <v>500</v>
      </c>
      <c r="I388" s="1314">
        <v>500</v>
      </c>
      <c r="J388" s="1314">
        <v>500</v>
      </c>
      <c r="K388" s="279"/>
      <c r="L388" s="279"/>
      <c r="M388" s="686"/>
      <c r="N388" s="125"/>
    </row>
    <row r="389" spans="1:14" ht="12.75">
      <c r="A389" s="75"/>
      <c r="B389" s="96"/>
      <c r="C389" s="279" t="s">
        <v>129</v>
      </c>
      <c r="D389" s="1167">
        <v>700</v>
      </c>
      <c r="E389" s="1703"/>
      <c r="F389" s="1311"/>
      <c r="G389" s="1160"/>
      <c r="H389" s="1311"/>
      <c r="I389" s="1314"/>
      <c r="J389" s="1314"/>
      <c r="K389" s="279"/>
      <c r="L389" s="279"/>
      <c r="M389" s="686"/>
      <c r="N389" s="125"/>
    </row>
    <row r="390" spans="1:14" ht="12.75">
      <c r="A390" s="1545"/>
      <c r="B390" s="1546"/>
      <c r="C390" s="1227" t="s">
        <v>284</v>
      </c>
      <c r="D390" s="1228">
        <v>731</v>
      </c>
      <c r="E390" s="1228">
        <v>608</v>
      </c>
      <c r="F390" s="1228">
        <v>700</v>
      </c>
      <c r="G390" s="1869">
        <v>619.32</v>
      </c>
      <c r="H390" s="1228">
        <v>700</v>
      </c>
      <c r="I390" s="1228">
        <v>700</v>
      </c>
      <c r="J390" s="1228">
        <v>700</v>
      </c>
      <c r="K390" s="1227"/>
      <c r="L390" s="1227"/>
      <c r="M390" s="1547"/>
      <c r="N390" s="125"/>
    </row>
    <row r="391" spans="1:14" ht="12.75">
      <c r="A391" s="1548"/>
      <c r="B391" s="1549"/>
      <c r="C391" s="1550" t="s">
        <v>140</v>
      </c>
      <c r="D391" s="1228">
        <f aca="true" t="shared" si="47" ref="D391:J391">SUM(D392:D394)</f>
        <v>292.4</v>
      </c>
      <c r="E391" s="1285">
        <f t="shared" si="47"/>
        <v>2284.85</v>
      </c>
      <c r="F391" s="1228">
        <f>SUM(F392:F394)</f>
        <v>2340</v>
      </c>
      <c r="G391" s="1228">
        <f>SUM(G392:G394)</f>
        <v>2353.58</v>
      </c>
      <c r="H391" s="1228">
        <f t="shared" si="47"/>
        <v>2340</v>
      </c>
      <c r="I391" s="1551">
        <f t="shared" si="47"/>
        <v>2340</v>
      </c>
      <c r="J391" s="1551">
        <f t="shared" si="47"/>
        <v>2340</v>
      </c>
      <c r="K391" s="1227"/>
      <c r="L391" s="1227"/>
      <c r="M391" s="1547"/>
      <c r="N391" s="125"/>
    </row>
    <row r="392" spans="1:14" ht="12.75">
      <c r="A392" s="638"/>
      <c r="B392" s="412"/>
      <c r="C392" s="1552" t="s">
        <v>316</v>
      </c>
      <c r="D392" s="1160"/>
      <c r="E392" s="1703"/>
      <c r="F392" s="1311"/>
      <c r="G392" s="1616"/>
      <c r="H392" s="1311"/>
      <c r="I392" s="1380"/>
      <c r="J392" s="1380"/>
      <c r="K392" s="279"/>
      <c r="L392" s="279"/>
      <c r="M392" s="687"/>
      <c r="N392" s="125"/>
    </row>
    <row r="393" spans="1:14" ht="12.75">
      <c r="A393" s="638">
        <v>111</v>
      </c>
      <c r="B393" s="412"/>
      <c r="C393" s="1552" t="s">
        <v>408</v>
      </c>
      <c r="D393" s="1160"/>
      <c r="E393" s="1160">
        <v>1935.83</v>
      </c>
      <c r="F393" s="1311">
        <v>2340</v>
      </c>
      <c r="G393" s="1231">
        <v>2340</v>
      </c>
      <c r="H393" s="1311">
        <v>2340</v>
      </c>
      <c r="I393" s="1312">
        <v>2340</v>
      </c>
      <c r="J393" s="1312">
        <v>2340</v>
      </c>
      <c r="K393" s="279"/>
      <c r="L393" s="279"/>
      <c r="M393" s="687"/>
      <c r="N393" s="125"/>
    </row>
    <row r="394" spans="1:14" ht="12.75">
      <c r="A394" s="638">
        <v>41</v>
      </c>
      <c r="B394" s="412"/>
      <c r="C394" s="279" t="s">
        <v>180</v>
      </c>
      <c r="D394" s="1160">
        <v>292.4</v>
      </c>
      <c r="E394" s="1160">
        <v>349.02</v>
      </c>
      <c r="F394" s="1311"/>
      <c r="G394" s="1231">
        <v>13.58</v>
      </c>
      <c r="H394" s="1311"/>
      <c r="I394" s="1314"/>
      <c r="J394" s="1314"/>
      <c r="K394" s="279"/>
      <c r="L394" s="279"/>
      <c r="M394" s="687"/>
      <c r="N394" s="125"/>
    </row>
    <row r="395" spans="1:14" ht="13.5" thickBot="1">
      <c r="A395" s="75"/>
      <c r="B395" s="107"/>
      <c r="C395" s="453" t="s">
        <v>141</v>
      </c>
      <c r="D395" s="1074">
        <f aca="true" t="shared" si="48" ref="D395:J395">SUM(D391+D359)</f>
        <v>14175.759999999997</v>
      </c>
      <c r="E395" s="1074">
        <f t="shared" si="48"/>
        <v>15584.89</v>
      </c>
      <c r="F395" s="1074">
        <f>SUM(F391+F359)</f>
        <v>15988</v>
      </c>
      <c r="G395" s="1074">
        <f t="shared" si="48"/>
        <v>19659.949999999997</v>
      </c>
      <c r="H395" s="1074">
        <f t="shared" si="48"/>
        <v>16500</v>
      </c>
      <c r="I395" s="1111">
        <f t="shared" si="48"/>
        <v>16500</v>
      </c>
      <c r="J395" s="1111">
        <f t="shared" si="48"/>
        <v>16500</v>
      </c>
      <c r="K395" s="445"/>
      <c r="L395" s="445"/>
      <c r="M395" s="688"/>
      <c r="N395" s="11"/>
    </row>
    <row r="396" spans="1:14" ht="13.5" thickBot="1">
      <c r="A396" s="792">
        <v>111</v>
      </c>
      <c r="B396" s="413" t="s">
        <v>79</v>
      </c>
      <c r="C396" s="316" t="s">
        <v>434</v>
      </c>
      <c r="D396" s="459">
        <v>855.98</v>
      </c>
      <c r="E396" s="459">
        <v>1363.3</v>
      </c>
      <c r="F396" s="459">
        <v>1504.72</v>
      </c>
      <c r="G396" s="459">
        <v>1504.72</v>
      </c>
      <c r="H396" s="459">
        <v>1000</v>
      </c>
      <c r="I396" s="1112">
        <v>1000</v>
      </c>
      <c r="J396" s="1112">
        <v>1000</v>
      </c>
      <c r="K396" s="315"/>
      <c r="L396" s="318"/>
      <c r="M396" s="689"/>
      <c r="N396" s="11"/>
    </row>
    <row r="397" spans="1:14" ht="13.5" thickBot="1">
      <c r="A397" s="1642" t="s">
        <v>416</v>
      </c>
      <c r="B397" s="1034"/>
      <c r="C397" s="1035" t="s">
        <v>415</v>
      </c>
      <c r="D397" s="1181">
        <v>2381.06</v>
      </c>
      <c r="E397" s="1740">
        <v>338</v>
      </c>
      <c r="F397" s="1347"/>
      <c r="G397" s="1181"/>
      <c r="H397" s="1347"/>
      <c r="I397" s="1348"/>
      <c r="J397" s="1348"/>
      <c r="K397" s="1036"/>
      <c r="L397" s="1037"/>
      <c r="M397" s="1038"/>
      <c r="N397" s="11"/>
    </row>
    <row r="398" spans="1:14" ht="13.5" thickBot="1">
      <c r="A398" s="793">
        <v>111</v>
      </c>
      <c r="B398" s="319" t="s">
        <v>112</v>
      </c>
      <c r="C398" s="317" t="s">
        <v>2</v>
      </c>
      <c r="D398" s="459">
        <f aca="true" t="shared" si="49" ref="D398:J398">SUM(D399:D401)</f>
        <v>909</v>
      </c>
      <c r="E398" s="459">
        <f t="shared" si="49"/>
        <v>966</v>
      </c>
      <c r="F398" s="459">
        <f>SUM(F399:F401)</f>
        <v>1152</v>
      </c>
      <c r="G398" s="459">
        <f t="shared" si="49"/>
        <v>1152</v>
      </c>
      <c r="H398" s="459">
        <f t="shared" si="49"/>
        <v>900</v>
      </c>
      <c r="I398" s="1112">
        <f t="shared" si="49"/>
        <v>900</v>
      </c>
      <c r="J398" s="1112">
        <f t="shared" si="49"/>
        <v>900</v>
      </c>
      <c r="K398" s="315"/>
      <c r="L398" s="318">
        <f>SUM(L399:L401)</f>
        <v>0</v>
      </c>
      <c r="M398" s="689"/>
      <c r="N398" s="11"/>
    </row>
    <row r="399" spans="1:14" ht="12.75">
      <c r="A399" s="776"/>
      <c r="B399" s="103"/>
      <c r="C399" s="282" t="s">
        <v>15</v>
      </c>
      <c r="D399" s="1165">
        <v>260</v>
      </c>
      <c r="E399" s="1165">
        <v>650</v>
      </c>
      <c r="F399" s="1309">
        <v>600</v>
      </c>
      <c r="G399" s="1165">
        <v>600</v>
      </c>
      <c r="H399" s="1309">
        <v>600</v>
      </c>
      <c r="I399" s="1349">
        <v>600</v>
      </c>
      <c r="J399" s="1349">
        <v>600</v>
      </c>
      <c r="K399" s="287"/>
      <c r="L399" s="287"/>
      <c r="M399" s="670"/>
      <c r="N399" s="28"/>
    </row>
    <row r="400" spans="1:16" ht="12.75">
      <c r="A400" s="75"/>
      <c r="B400" s="77"/>
      <c r="C400" s="198" t="s">
        <v>16</v>
      </c>
      <c r="D400" s="1160">
        <v>90.87</v>
      </c>
      <c r="E400" s="1160">
        <v>227.18</v>
      </c>
      <c r="F400" s="1311">
        <v>252</v>
      </c>
      <c r="G400" s="1160">
        <v>252</v>
      </c>
      <c r="H400" s="1311">
        <v>252</v>
      </c>
      <c r="I400" s="1350">
        <v>252</v>
      </c>
      <c r="J400" s="1350">
        <v>252</v>
      </c>
      <c r="K400" s="284"/>
      <c r="L400" s="284"/>
      <c r="M400" s="284"/>
      <c r="N400" s="11"/>
      <c r="P400" s="23"/>
    </row>
    <row r="401" spans="1:14" ht="11.25" customHeight="1">
      <c r="A401" s="75"/>
      <c r="B401" s="77"/>
      <c r="C401" s="226" t="s">
        <v>47</v>
      </c>
      <c r="D401" s="1167">
        <v>558.13</v>
      </c>
      <c r="E401" s="1160">
        <v>88.82</v>
      </c>
      <c r="F401" s="1311">
        <v>300</v>
      </c>
      <c r="G401" s="1160">
        <v>300</v>
      </c>
      <c r="H401" s="1311">
        <v>48</v>
      </c>
      <c r="I401" s="1350">
        <v>48</v>
      </c>
      <c r="J401" s="1350">
        <v>48</v>
      </c>
      <c r="K401" s="284"/>
      <c r="L401" s="284"/>
      <c r="M401" s="284"/>
      <c r="N401" s="11"/>
    </row>
    <row r="402" spans="1:14" ht="12.75">
      <c r="A402" s="952">
        <v>111</v>
      </c>
      <c r="B402" s="997" t="s">
        <v>181</v>
      </c>
      <c r="C402" s="953" t="s">
        <v>263</v>
      </c>
      <c r="D402" s="1075">
        <f aca="true" t="shared" si="50" ref="D402:J402">SUM(D403:D405)</f>
        <v>0</v>
      </c>
      <c r="E402" s="1075">
        <f t="shared" si="50"/>
        <v>0</v>
      </c>
      <c r="F402" s="1075">
        <f>SUM(F403:F405)</f>
        <v>0</v>
      </c>
      <c r="G402" s="1075">
        <f t="shared" si="50"/>
        <v>0</v>
      </c>
      <c r="H402" s="1075">
        <f t="shared" si="50"/>
        <v>0</v>
      </c>
      <c r="I402" s="1113">
        <f t="shared" si="50"/>
        <v>0</v>
      </c>
      <c r="J402" s="1113">
        <f t="shared" si="50"/>
        <v>0</v>
      </c>
      <c r="K402" s="954"/>
      <c r="L402" s="954"/>
      <c r="M402" s="954"/>
      <c r="N402" s="11"/>
    </row>
    <row r="403" spans="1:14" ht="12.75">
      <c r="A403" s="638"/>
      <c r="B403" s="104"/>
      <c r="C403" s="635">
        <v>634004</v>
      </c>
      <c r="D403" s="1157"/>
      <c r="E403" s="1157"/>
      <c r="F403" s="1351"/>
      <c r="G403" s="1157"/>
      <c r="H403" s="1351"/>
      <c r="I403" s="1823"/>
      <c r="J403" s="1823"/>
      <c r="K403" s="951"/>
      <c r="L403" s="951"/>
      <c r="M403" s="951"/>
      <c r="N403" s="11"/>
    </row>
    <row r="404" spans="1:14" ht="12.75">
      <c r="A404" s="75"/>
      <c r="B404" s="87"/>
      <c r="C404" s="281">
        <v>637007</v>
      </c>
      <c r="D404" s="1160"/>
      <c r="E404" s="1160"/>
      <c r="F404" s="1311"/>
      <c r="G404" s="1160"/>
      <c r="H404" s="1311"/>
      <c r="I404" s="1327"/>
      <c r="J404" s="1327"/>
      <c r="K404" s="208"/>
      <c r="L404" s="268"/>
      <c r="M404" s="525"/>
      <c r="N404" s="11"/>
    </row>
    <row r="405" spans="1:14" ht="12.75">
      <c r="A405" s="75"/>
      <c r="B405" s="87"/>
      <c r="C405" s="281" t="s">
        <v>291</v>
      </c>
      <c r="D405" s="1155"/>
      <c r="E405" s="1155"/>
      <c r="F405" s="1313"/>
      <c r="G405" s="1155"/>
      <c r="H405" s="1313"/>
      <c r="I405" s="1327"/>
      <c r="J405" s="1327"/>
      <c r="K405" s="208"/>
      <c r="L405" s="268"/>
      <c r="M405" s="525"/>
      <c r="N405" s="11"/>
    </row>
    <row r="406" spans="1:14" ht="13.5" thickBot="1">
      <c r="A406" s="792">
        <v>111</v>
      </c>
      <c r="B406" s="1030" t="s">
        <v>323</v>
      </c>
      <c r="C406" s="1031" t="s">
        <v>339</v>
      </c>
      <c r="D406" s="1076">
        <f aca="true" t="shared" si="51" ref="D406:J406">SUM(D407:D408)</f>
        <v>0</v>
      </c>
      <c r="E406" s="1076">
        <f t="shared" si="51"/>
        <v>0</v>
      </c>
      <c r="F406" s="1076">
        <f>SUM(F407:F408)</f>
        <v>3713</v>
      </c>
      <c r="G406" s="1076">
        <f t="shared" si="51"/>
        <v>3713</v>
      </c>
      <c r="H406" s="1076">
        <f t="shared" si="51"/>
        <v>4000</v>
      </c>
      <c r="I406" s="1824">
        <f t="shared" si="51"/>
        <v>4000</v>
      </c>
      <c r="J406" s="1824">
        <f t="shared" si="51"/>
        <v>4000</v>
      </c>
      <c r="K406" s="616"/>
      <c r="L406" s="1032">
        <f>SUM(L407)</f>
        <v>0</v>
      </c>
      <c r="M406" s="1033">
        <f>SUM(M407)</f>
        <v>0</v>
      </c>
      <c r="N406" s="11"/>
    </row>
    <row r="407" spans="1:14" ht="13.5" thickBot="1">
      <c r="A407" s="638">
        <v>111</v>
      </c>
      <c r="B407" s="104"/>
      <c r="C407" s="238" t="s">
        <v>211</v>
      </c>
      <c r="D407" s="1205"/>
      <c r="E407" s="1205"/>
      <c r="F407" s="1307">
        <v>3713</v>
      </c>
      <c r="G407" s="1205">
        <v>3713</v>
      </c>
      <c r="H407" s="1307">
        <v>4000</v>
      </c>
      <c r="I407" s="1386">
        <v>4000</v>
      </c>
      <c r="J407" s="1386">
        <v>4000</v>
      </c>
      <c r="K407" s="286"/>
      <c r="L407" s="288"/>
      <c r="M407" s="288"/>
      <c r="N407" s="11"/>
    </row>
    <row r="408" spans="1:14" ht="13.5" thickBot="1">
      <c r="A408" s="794"/>
      <c r="B408" s="488"/>
      <c r="C408" s="220" t="s">
        <v>47</v>
      </c>
      <c r="D408" s="1164">
        <f aca="true" t="shared" si="52" ref="D408:J408">SUM(D409:D411)</f>
        <v>0</v>
      </c>
      <c r="E408" s="1164">
        <f t="shared" si="52"/>
        <v>0</v>
      </c>
      <c r="F408" s="1355">
        <f>SUM(F409:F411)</f>
        <v>0</v>
      </c>
      <c r="G408" s="1164">
        <f t="shared" si="52"/>
        <v>0</v>
      </c>
      <c r="H408" s="1355">
        <f t="shared" si="52"/>
        <v>0</v>
      </c>
      <c r="I408" s="1825">
        <f t="shared" si="52"/>
        <v>0</v>
      </c>
      <c r="J408" s="1825">
        <f t="shared" si="52"/>
        <v>0</v>
      </c>
      <c r="K408" s="289"/>
      <c r="L408" s="262">
        <f>SUM(L410:L410)</f>
        <v>0</v>
      </c>
      <c r="M408" s="262">
        <f>SUM(M410:M410)</f>
        <v>0</v>
      </c>
      <c r="N408" s="11"/>
    </row>
    <row r="409" spans="1:14" ht="12.75">
      <c r="A409" s="795">
        <v>41.111</v>
      </c>
      <c r="B409" s="330"/>
      <c r="C409" s="269" t="s">
        <v>80</v>
      </c>
      <c r="D409" s="1553"/>
      <c r="E409" s="1156"/>
      <c r="F409" s="1357"/>
      <c r="G409" s="1156"/>
      <c r="H409" s="1357"/>
      <c r="I409" s="1329"/>
      <c r="J409" s="1329"/>
      <c r="K409" s="332"/>
      <c r="L409" s="333"/>
      <c r="M409" s="333"/>
      <c r="N409" s="11"/>
    </row>
    <row r="410" spans="1:14" ht="12.75">
      <c r="A410" s="75"/>
      <c r="B410" s="87"/>
      <c r="C410" s="269" t="s">
        <v>350</v>
      </c>
      <c r="D410" s="1554"/>
      <c r="E410" s="1155"/>
      <c r="F410" s="1313"/>
      <c r="G410" s="1155"/>
      <c r="H410" s="1313"/>
      <c r="I410" s="1315"/>
      <c r="J410" s="1315"/>
      <c r="K410" s="208"/>
      <c r="L410" s="268"/>
      <c r="M410" s="268"/>
      <c r="N410" s="174"/>
    </row>
    <row r="411" spans="1:14" ht="13.5" thickBot="1">
      <c r="A411" s="798"/>
      <c r="B411" s="837"/>
      <c r="C411" s="974"/>
      <c r="D411" s="1581"/>
      <c r="E411" s="1205"/>
      <c r="F411" s="1307"/>
      <c r="G411" s="1205"/>
      <c r="H411" s="1307"/>
      <c r="I411" s="1826"/>
      <c r="J411" s="1826"/>
      <c r="K411" s="666"/>
      <c r="L411" s="838"/>
      <c r="M411" s="838"/>
      <c r="N411" s="174"/>
    </row>
    <row r="412" spans="1:14" ht="13.5" thickBot="1">
      <c r="A412" s="844">
        <v>111</v>
      </c>
      <c r="B412" s="973" t="s">
        <v>182</v>
      </c>
      <c r="C412" s="975" t="s">
        <v>212</v>
      </c>
      <c r="D412" s="1582">
        <v>0</v>
      </c>
      <c r="E412" s="921"/>
      <c r="F412" s="921"/>
      <c r="G412" s="1272"/>
      <c r="H412" s="921"/>
      <c r="I412" s="1827"/>
      <c r="J412" s="1827"/>
      <c r="K412" s="845"/>
      <c r="L412" s="846"/>
      <c r="M412" s="846"/>
      <c r="N412" s="174"/>
    </row>
    <row r="413" spans="1:14" ht="15.75" customHeight="1" thickBot="1">
      <c r="A413" s="839">
        <v>41</v>
      </c>
      <c r="B413" s="840">
        <v>633011</v>
      </c>
      <c r="C413" s="413" t="s">
        <v>134</v>
      </c>
      <c r="D413" s="1598">
        <v>59.14</v>
      </c>
      <c r="E413" s="1728"/>
      <c r="F413" s="1096"/>
      <c r="G413" s="1641">
        <v>114.6</v>
      </c>
      <c r="H413" s="1096"/>
      <c r="I413" s="1828"/>
      <c r="J413" s="1828"/>
      <c r="K413" s="841"/>
      <c r="L413" s="842"/>
      <c r="M413" s="843"/>
      <c r="N413" s="11"/>
    </row>
    <row r="414" spans="1:14" ht="13.5" thickBot="1">
      <c r="A414" s="839">
        <v>41</v>
      </c>
      <c r="B414" s="840"/>
      <c r="C414" s="413" t="s">
        <v>437</v>
      </c>
      <c r="D414" s="1598"/>
      <c r="E414" s="1728">
        <f>SUM(E415:E417)</f>
        <v>742.64</v>
      </c>
      <c r="F414" s="1096">
        <f>SUM(F415:F417)</f>
        <v>0</v>
      </c>
      <c r="G414" s="1076">
        <f>SUM(G415:G417)</f>
        <v>384.6</v>
      </c>
      <c r="H414" s="1096"/>
      <c r="I414" s="1828"/>
      <c r="J414" s="1828"/>
      <c r="K414" s="841"/>
      <c r="L414" s="842"/>
      <c r="M414" s="843"/>
      <c r="N414" s="11"/>
    </row>
    <row r="415" spans="1:14" ht="12.75">
      <c r="A415" s="1226">
        <v>41</v>
      </c>
      <c r="B415" s="833">
        <v>633006</v>
      </c>
      <c r="C415" s="834" t="s">
        <v>432</v>
      </c>
      <c r="D415" s="1206"/>
      <c r="E415" s="1206">
        <v>11.46</v>
      </c>
      <c r="F415" s="1360"/>
      <c r="G415" s="1839">
        <v>114.6</v>
      </c>
      <c r="H415" s="1360"/>
      <c r="I415" s="1439"/>
      <c r="J415" s="1439"/>
      <c r="K415" s="835"/>
      <c r="L415" s="290"/>
      <c r="M415" s="836"/>
      <c r="N415" s="11"/>
    </row>
    <row r="416" spans="1:14" ht="12.75">
      <c r="A416" s="1226"/>
      <c r="B416" s="833">
        <v>637005</v>
      </c>
      <c r="C416" s="834" t="s">
        <v>296</v>
      </c>
      <c r="D416" s="1206"/>
      <c r="E416" s="1206">
        <v>700</v>
      </c>
      <c r="F416" s="1360"/>
      <c r="G416" s="1839">
        <v>270</v>
      </c>
      <c r="H416" s="1360"/>
      <c r="I416" s="1439"/>
      <c r="J416" s="1439"/>
      <c r="K416" s="835"/>
      <c r="L416" s="290"/>
      <c r="M416" s="836"/>
      <c r="N416" s="11"/>
    </row>
    <row r="417" spans="1:14" ht="12.75">
      <c r="A417" s="832"/>
      <c r="B417" s="833">
        <v>635005</v>
      </c>
      <c r="C417" s="834" t="s">
        <v>433</v>
      </c>
      <c r="D417" s="1206"/>
      <c r="E417" s="1206">
        <v>31.18</v>
      </c>
      <c r="F417" s="1360"/>
      <c r="G417" s="1165"/>
      <c r="H417" s="1360"/>
      <c r="I417" s="1439"/>
      <c r="J417" s="1439"/>
      <c r="K417" s="835"/>
      <c r="L417" s="290"/>
      <c r="M417" s="836"/>
      <c r="N417" s="11"/>
    </row>
    <row r="418" spans="1:14" ht="13.5" thickBot="1">
      <c r="A418" s="40" t="s">
        <v>213</v>
      </c>
      <c r="B418" s="548"/>
      <c r="C418" s="517"/>
      <c r="D418" s="1512">
        <f>SUM(D355+D396+D398+D402+D406+D412+D413+D414+D416+D397)</f>
        <v>116288.98999999999</v>
      </c>
      <c r="E418" s="1512">
        <f>SUM(E396+E398+E355+E402+E406+E412+E413+E414)</f>
        <v>121270.25</v>
      </c>
      <c r="F418" s="1513">
        <f>SUM(F355+F396+F398+F402+F406+F412+F413+F414+F397)</f>
        <v>135957.72</v>
      </c>
      <c r="G418" s="1514">
        <f>SUM(G355+G396+G398+G402+G406+G412+G413+G414)</f>
        <v>140128.87</v>
      </c>
      <c r="H418" s="1513">
        <f>SUM(H355+H396+H398+H402+H406+H412+H413+H414+H416+H397)</f>
        <v>130400</v>
      </c>
      <c r="I418" s="1515">
        <f>SUM(I355+I396+I398+I402+I406+I412+I413+I414+I416+I397)</f>
        <v>130400</v>
      </c>
      <c r="J418" s="1515">
        <f>SUM(J355+J396+J398+J402+J406+J412+J413+J414+J416+J397)</f>
        <v>130400</v>
      </c>
      <c r="K418" s="260"/>
      <c r="L418" s="268"/>
      <c r="M418" s="547"/>
      <c r="N418" s="11"/>
    </row>
    <row r="419" spans="1:17" ht="13.5" thickBot="1">
      <c r="A419" s="667" t="s">
        <v>164</v>
      </c>
      <c r="B419" s="309"/>
      <c r="C419" s="310"/>
      <c r="D419" s="472">
        <f aca="true" t="shared" si="53" ref="D419:J419">SUM(D420:D422)</f>
        <v>14669.830000000002</v>
      </c>
      <c r="E419" s="1681">
        <f t="shared" si="53"/>
        <v>16422.17</v>
      </c>
      <c r="F419" s="1362">
        <f>SUM(F420:F422)</f>
        <v>17820</v>
      </c>
      <c r="G419" s="1164">
        <f t="shared" si="53"/>
        <v>17892.4</v>
      </c>
      <c r="H419" s="1362">
        <f t="shared" si="53"/>
        <v>37520</v>
      </c>
      <c r="I419" s="1363">
        <f t="shared" si="53"/>
        <v>37520</v>
      </c>
      <c r="J419" s="1363">
        <f t="shared" si="53"/>
        <v>37520</v>
      </c>
      <c r="K419" s="312"/>
      <c r="L419" s="312">
        <f>SUM(L420:L422)</f>
        <v>0</v>
      </c>
      <c r="M419" s="312">
        <f>SUM(M420:M422)</f>
        <v>0</v>
      </c>
      <c r="N419" s="374"/>
      <c r="Q419" s="374"/>
    </row>
    <row r="420" spans="1:17" ht="15.75">
      <c r="A420" s="922" t="s">
        <v>245</v>
      </c>
      <c r="B420" s="1039" t="s">
        <v>294</v>
      </c>
      <c r="C420" s="282" t="s">
        <v>15</v>
      </c>
      <c r="D420" s="1207">
        <v>10690.04</v>
      </c>
      <c r="E420" s="1165">
        <v>11660.75</v>
      </c>
      <c r="F420" s="1310">
        <v>12000</v>
      </c>
      <c r="G420" s="1839">
        <v>12000</v>
      </c>
      <c r="H420" s="1310">
        <v>27000</v>
      </c>
      <c r="I420" s="1364">
        <v>27000</v>
      </c>
      <c r="J420" s="1364">
        <v>27000</v>
      </c>
      <c r="K420" s="1146"/>
      <c r="L420" s="287"/>
      <c r="M420" s="287"/>
      <c r="N420" s="374"/>
      <c r="O420" s="374"/>
      <c r="Q420" s="374"/>
    </row>
    <row r="421" spans="1:17" ht="15.75">
      <c r="A421" s="75"/>
      <c r="B421" s="95"/>
      <c r="C421" s="198" t="s">
        <v>16</v>
      </c>
      <c r="D421" s="1208">
        <v>3196.29</v>
      </c>
      <c r="E421" s="1160">
        <v>4037.91</v>
      </c>
      <c r="F421" s="1312">
        <v>5000</v>
      </c>
      <c r="G421" s="1231">
        <v>5000</v>
      </c>
      <c r="H421" s="1312">
        <v>9500</v>
      </c>
      <c r="I421" s="1365">
        <v>9500</v>
      </c>
      <c r="J421" s="1365">
        <v>9500</v>
      </c>
      <c r="K421" s="1147"/>
      <c r="L421" s="284"/>
      <c r="M421" s="284"/>
      <c r="N421" s="623"/>
      <c r="O421" s="623"/>
      <c r="Q421" s="370"/>
    </row>
    <row r="422" spans="1:17" ht="13.5" thickBot="1">
      <c r="A422" s="798"/>
      <c r="B422" s="977"/>
      <c r="C422" s="417" t="s">
        <v>215</v>
      </c>
      <c r="D422" s="1205">
        <f aca="true" t="shared" si="54" ref="D422:J422">SUM(D423:D428)</f>
        <v>783.5000000000001</v>
      </c>
      <c r="E422" s="1205">
        <f t="shared" si="54"/>
        <v>723.51</v>
      </c>
      <c r="F422" s="1307">
        <f>SUM(F423:F428)</f>
        <v>820</v>
      </c>
      <c r="G422" s="1205">
        <f t="shared" si="54"/>
        <v>892.4</v>
      </c>
      <c r="H422" s="1307">
        <f t="shared" si="54"/>
        <v>1020</v>
      </c>
      <c r="I422" s="1366">
        <f t="shared" si="54"/>
        <v>1020</v>
      </c>
      <c r="J422" s="1366">
        <f t="shared" si="54"/>
        <v>1020</v>
      </c>
      <c r="K422" s="838"/>
      <c r="L422" s="838"/>
      <c r="M422" s="838"/>
      <c r="N422" s="377"/>
      <c r="O422" s="377"/>
      <c r="Q422" s="377"/>
    </row>
    <row r="423" spans="1:17" ht="12.75">
      <c r="A423" s="776"/>
      <c r="B423" s="976"/>
      <c r="C423" s="293" t="s">
        <v>18</v>
      </c>
      <c r="D423" s="1262">
        <v>276.17</v>
      </c>
      <c r="E423" s="1182">
        <v>71.1</v>
      </c>
      <c r="F423" s="1367">
        <v>100</v>
      </c>
      <c r="G423" s="1850">
        <v>372.4</v>
      </c>
      <c r="H423" s="1367">
        <v>300</v>
      </c>
      <c r="I423" s="1368">
        <v>300</v>
      </c>
      <c r="J423" s="1368">
        <v>300</v>
      </c>
      <c r="K423" s="266"/>
      <c r="L423" s="266"/>
      <c r="M423" s="1109"/>
      <c r="N423" s="374"/>
      <c r="O423" s="374"/>
      <c r="Q423" s="374"/>
    </row>
    <row r="424" spans="1:17" ht="12.75">
      <c r="A424" s="75"/>
      <c r="B424" s="106"/>
      <c r="C424" s="882" t="s">
        <v>297</v>
      </c>
      <c r="D424" s="1247">
        <v>415</v>
      </c>
      <c r="E424" s="1159">
        <v>77.48</v>
      </c>
      <c r="F424" s="1315"/>
      <c r="G424" s="1612"/>
      <c r="H424" s="1315"/>
      <c r="I424" s="1369"/>
      <c r="J424" s="1369"/>
      <c r="K424" s="208"/>
      <c r="L424" s="208"/>
      <c r="M424" s="669"/>
      <c r="N424" s="374"/>
      <c r="O424" s="374"/>
      <c r="Q424" s="374"/>
    </row>
    <row r="425" spans="1:17" ht="15">
      <c r="A425" s="75"/>
      <c r="B425" s="106"/>
      <c r="C425" s="269" t="s">
        <v>64</v>
      </c>
      <c r="D425" s="1247">
        <v>77.33</v>
      </c>
      <c r="E425" s="1159">
        <v>89.15</v>
      </c>
      <c r="F425" s="1315">
        <v>120</v>
      </c>
      <c r="G425" s="1835">
        <v>120</v>
      </c>
      <c r="H425" s="1315">
        <v>120</v>
      </c>
      <c r="I425" s="1369">
        <v>120</v>
      </c>
      <c r="J425" s="1369">
        <v>120</v>
      </c>
      <c r="K425" s="1148"/>
      <c r="L425" s="208"/>
      <c r="M425" s="669"/>
      <c r="N425" s="374"/>
      <c r="O425" s="374"/>
      <c r="Q425" s="374"/>
    </row>
    <row r="426" spans="1:14" ht="12.75">
      <c r="A426" s="40"/>
      <c r="B426" s="548"/>
      <c r="C426" s="883" t="s">
        <v>224</v>
      </c>
      <c r="D426" s="1167">
        <v>15</v>
      </c>
      <c r="E426" s="1703"/>
      <c r="F426" s="1311"/>
      <c r="G426" s="1616"/>
      <c r="H426" s="1311"/>
      <c r="I426" s="1370"/>
      <c r="J426" s="1370"/>
      <c r="K426" s="260"/>
      <c r="L426" s="268"/>
      <c r="M426" s="547"/>
      <c r="N426" s="11"/>
    </row>
    <row r="427" spans="1:14" ht="12.75">
      <c r="A427" s="1643"/>
      <c r="B427" s="1644"/>
      <c r="C427" s="1645" t="s">
        <v>408</v>
      </c>
      <c r="D427" s="1253"/>
      <c r="E427" s="1169">
        <v>343.45</v>
      </c>
      <c r="F427" s="1411">
        <v>600</v>
      </c>
      <c r="G427" s="1841">
        <v>400</v>
      </c>
      <c r="H427" s="1411">
        <v>600</v>
      </c>
      <c r="I427" s="1453">
        <v>600</v>
      </c>
      <c r="J427" s="1453">
        <v>600</v>
      </c>
      <c r="K427" s="1295"/>
      <c r="L427" s="288"/>
      <c r="M427" s="1646"/>
      <c r="N427" s="11"/>
    </row>
    <row r="428" spans="1:14" ht="13.5" thickBot="1">
      <c r="A428" s="847"/>
      <c r="B428" s="848"/>
      <c r="C428" s="784" t="s">
        <v>214</v>
      </c>
      <c r="D428" s="1583"/>
      <c r="E428" s="1209">
        <v>142.33</v>
      </c>
      <c r="F428" s="1330"/>
      <c r="G428" s="1209"/>
      <c r="H428" s="1330"/>
      <c r="I428" s="1371"/>
      <c r="J428" s="1371"/>
      <c r="K428" s="849"/>
      <c r="L428" s="849"/>
      <c r="M428" s="850"/>
      <c r="N428" s="374"/>
    </row>
    <row r="429" spans="1:14" ht="13.5" thickBot="1">
      <c r="A429" s="633" t="s">
        <v>163</v>
      </c>
      <c r="B429" s="320"/>
      <c r="C429" s="321" t="s">
        <v>231</v>
      </c>
      <c r="D429" s="1060">
        <f aca="true" t="shared" si="55" ref="D429:J429">SUM(D430:D434)</f>
        <v>53493.990000000005</v>
      </c>
      <c r="E429" s="1060">
        <f t="shared" si="55"/>
        <v>46731.73</v>
      </c>
      <c r="F429" s="1060">
        <f>SUM(F430:F434)</f>
        <v>63032.46000000001</v>
      </c>
      <c r="G429" s="1060">
        <f t="shared" si="55"/>
        <v>56190.520000000004</v>
      </c>
      <c r="H429" s="1060">
        <f t="shared" si="55"/>
        <v>56020</v>
      </c>
      <c r="I429" s="1110">
        <f t="shared" si="55"/>
        <v>56020</v>
      </c>
      <c r="J429" s="1110">
        <f t="shared" si="55"/>
        <v>56020</v>
      </c>
      <c r="K429" s="322"/>
      <c r="L429" s="322">
        <f>SUM(L430:L434)</f>
        <v>0</v>
      </c>
      <c r="M429" s="322">
        <f>SUM(M430:M434)</f>
        <v>0</v>
      </c>
      <c r="N429" s="374"/>
    </row>
    <row r="430" spans="1:14" ht="16.5" thickBot="1">
      <c r="A430" s="796">
        <v>41.111</v>
      </c>
      <c r="B430" s="998" t="s">
        <v>81</v>
      </c>
      <c r="C430" s="399" t="s">
        <v>15</v>
      </c>
      <c r="D430" s="1170">
        <v>22240.63</v>
      </c>
      <c r="E430" s="1170">
        <v>24200.63</v>
      </c>
      <c r="F430" s="1303">
        <v>29000</v>
      </c>
      <c r="G430" s="1870">
        <v>29000</v>
      </c>
      <c r="H430" s="1303">
        <v>29000</v>
      </c>
      <c r="I430" s="1304">
        <v>29000</v>
      </c>
      <c r="J430" s="1304">
        <v>29000</v>
      </c>
      <c r="K430" s="1149"/>
      <c r="L430" s="425"/>
      <c r="M430" s="425"/>
      <c r="N430" s="374"/>
    </row>
    <row r="431" spans="1:14" ht="13.5" thickBot="1">
      <c r="A431" s="796" t="s">
        <v>324</v>
      </c>
      <c r="B431" s="424"/>
      <c r="C431" s="399" t="s">
        <v>183</v>
      </c>
      <c r="D431" s="1170"/>
      <c r="E431" s="1170"/>
      <c r="F431" s="1303"/>
      <c r="G431" s="1170"/>
      <c r="H431" s="1303"/>
      <c r="I431" s="1304"/>
      <c r="J431" s="1304"/>
      <c r="K431" s="425"/>
      <c r="L431" s="425"/>
      <c r="M431" s="425"/>
      <c r="N431" s="177"/>
    </row>
    <row r="432" spans="1:14" ht="13.5" thickBot="1">
      <c r="A432" s="796" t="s">
        <v>324</v>
      </c>
      <c r="B432" s="424"/>
      <c r="C432" s="376" t="s">
        <v>16</v>
      </c>
      <c r="D432" s="1170"/>
      <c r="E432" s="1170"/>
      <c r="F432" s="1303"/>
      <c r="G432" s="1170"/>
      <c r="H432" s="1303"/>
      <c r="I432" s="1304"/>
      <c r="J432" s="1304"/>
      <c r="K432" s="425"/>
      <c r="L432" s="425"/>
      <c r="M432" s="425"/>
      <c r="N432" s="177"/>
    </row>
    <row r="433" spans="1:17" ht="15.75">
      <c r="A433" s="797">
        <v>41.111</v>
      </c>
      <c r="B433" s="375"/>
      <c r="C433" s="376" t="s">
        <v>16</v>
      </c>
      <c r="D433" s="1595">
        <v>7702</v>
      </c>
      <c r="E433" s="1193">
        <v>8164.63</v>
      </c>
      <c r="F433" s="1305">
        <v>11000</v>
      </c>
      <c r="G433" s="1870">
        <v>11000</v>
      </c>
      <c r="H433" s="1305">
        <v>11000</v>
      </c>
      <c r="I433" s="1306">
        <v>11000</v>
      </c>
      <c r="J433" s="1306">
        <v>11000</v>
      </c>
      <c r="K433" s="1150"/>
      <c r="L433" s="196"/>
      <c r="M433" s="196"/>
      <c r="N433" s="177"/>
      <c r="Q433" s="177"/>
    </row>
    <row r="434" spans="1:17" ht="13.5" thickBot="1">
      <c r="A434" s="798"/>
      <c r="B434" s="426"/>
      <c r="C434" s="417" t="s">
        <v>47</v>
      </c>
      <c r="D434" s="1205">
        <f aca="true" t="shared" si="56" ref="D434:J434">SUM(D435:D455)</f>
        <v>23551.36</v>
      </c>
      <c r="E434" s="1205">
        <f t="shared" si="56"/>
        <v>14366.47</v>
      </c>
      <c r="F434" s="1307">
        <f>SUM(F435:F455)</f>
        <v>23032.460000000003</v>
      </c>
      <c r="G434" s="1205">
        <f t="shared" si="56"/>
        <v>16190.52</v>
      </c>
      <c r="H434" s="1307">
        <f t="shared" si="56"/>
        <v>16020</v>
      </c>
      <c r="I434" s="1308">
        <f t="shared" si="56"/>
        <v>16020</v>
      </c>
      <c r="J434" s="1308">
        <f t="shared" si="56"/>
        <v>16020</v>
      </c>
      <c r="K434" s="427"/>
      <c r="L434" s="427">
        <f>SUM(L435:L450)</f>
        <v>0</v>
      </c>
      <c r="M434" s="427">
        <f>SUM(M435:M450)</f>
        <v>0</v>
      </c>
      <c r="N434" s="177"/>
      <c r="O434" s="177"/>
      <c r="Q434" s="625"/>
    </row>
    <row r="435" spans="1:17" ht="12.75">
      <c r="A435" s="776"/>
      <c r="B435" s="76"/>
      <c r="C435" s="277" t="s">
        <v>280</v>
      </c>
      <c r="D435" s="1560"/>
      <c r="E435" s="1706"/>
      <c r="F435" s="1309"/>
      <c r="G435" s="1165"/>
      <c r="H435" s="1309"/>
      <c r="I435" s="1310"/>
      <c r="J435" s="1310"/>
      <c r="K435" s="265"/>
      <c r="L435" s="265"/>
      <c r="M435" s="265"/>
      <c r="N435" s="622"/>
      <c r="O435" s="622"/>
      <c r="P435" s="627"/>
      <c r="Q435" s="370"/>
    </row>
    <row r="436" spans="1:17" ht="12.75">
      <c r="A436" s="75"/>
      <c r="B436" s="102"/>
      <c r="C436" s="223" t="s">
        <v>82</v>
      </c>
      <c r="D436" s="1166">
        <v>393.31</v>
      </c>
      <c r="E436" s="1165">
        <v>722.1</v>
      </c>
      <c r="F436" s="1309">
        <v>954.21</v>
      </c>
      <c r="G436" s="1839">
        <v>954.21</v>
      </c>
      <c r="H436" s="1309">
        <v>1000</v>
      </c>
      <c r="I436" s="1310">
        <v>1000</v>
      </c>
      <c r="J436" s="1310">
        <v>1000</v>
      </c>
      <c r="K436" s="279"/>
      <c r="L436" s="279"/>
      <c r="M436" s="279"/>
      <c r="N436" s="371"/>
      <c r="O436" s="371"/>
      <c r="P436" s="627"/>
      <c r="Q436" s="371"/>
    </row>
    <row r="437" spans="1:17" ht="12.75">
      <c r="A437" s="75"/>
      <c r="B437" s="87"/>
      <c r="C437" s="278" t="s">
        <v>63</v>
      </c>
      <c r="D437" s="1167">
        <v>726.59</v>
      </c>
      <c r="E437" s="1160">
        <v>1612.38</v>
      </c>
      <c r="F437" s="1311">
        <v>1600</v>
      </c>
      <c r="G437" s="1231">
        <v>1600</v>
      </c>
      <c r="H437" s="1311">
        <v>1600</v>
      </c>
      <c r="I437" s="1311">
        <v>1600</v>
      </c>
      <c r="J437" s="1311">
        <v>1600</v>
      </c>
      <c r="K437" s="279"/>
      <c r="L437" s="279"/>
      <c r="M437" s="279"/>
      <c r="N437" s="177"/>
      <c r="O437" s="177"/>
      <c r="Q437" s="177"/>
    </row>
    <row r="438" spans="1:17" ht="12.75">
      <c r="A438" s="75"/>
      <c r="B438" s="87"/>
      <c r="C438" s="278" t="s">
        <v>83</v>
      </c>
      <c r="D438" s="1167">
        <v>103.11</v>
      </c>
      <c r="E438" s="1160">
        <v>204.32</v>
      </c>
      <c r="F438" s="1311">
        <v>200</v>
      </c>
      <c r="G438" s="1231">
        <v>200</v>
      </c>
      <c r="H438" s="1311">
        <v>200</v>
      </c>
      <c r="I438" s="1311">
        <v>200</v>
      </c>
      <c r="J438" s="1311">
        <v>200</v>
      </c>
      <c r="K438" s="279"/>
      <c r="L438" s="279"/>
      <c r="M438" s="279"/>
      <c r="N438" s="177"/>
      <c r="O438" s="177"/>
      <c r="Q438" s="177"/>
    </row>
    <row r="439" spans="1:17" ht="12.75">
      <c r="A439" s="75">
        <v>41.46</v>
      </c>
      <c r="B439" s="75"/>
      <c r="C439" s="278" t="s">
        <v>370</v>
      </c>
      <c r="D439" s="1167">
        <v>1592.22</v>
      </c>
      <c r="E439" s="1703"/>
      <c r="F439" s="1311">
        <v>44.15</v>
      </c>
      <c r="G439" s="1231">
        <v>104.05</v>
      </c>
      <c r="H439" s="1311"/>
      <c r="I439" s="1311"/>
      <c r="J439" s="1311"/>
      <c r="K439" s="279"/>
      <c r="L439" s="279"/>
      <c r="M439" s="279"/>
      <c r="N439" s="618"/>
      <c r="O439" s="618"/>
      <c r="Q439" s="625"/>
    </row>
    <row r="440" spans="1:17" ht="12.75">
      <c r="A440" s="75"/>
      <c r="B440" s="75"/>
      <c r="C440" s="278" t="s">
        <v>281</v>
      </c>
      <c r="D440" s="1557"/>
      <c r="E440" s="1703"/>
      <c r="F440" s="1311"/>
      <c r="G440" s="1616"/>
      <c r="H440" s="1311"/>
      <c r="I440" s="1311"/>
      <c r="J440" s="1311"/>
      <c r="K440" s="279"/>
      <c r="L440" s="279"/>
      <c r="M440" s="279"/>
      <c r="N440" s="177"/>
      <c r="O440" s="177"/>
      <c r="Q440" s="177"/>
    </row>
    <row r="441" spans="1:17" ht="12.75">
      <c r="A441" s="75">
        <v>41.111</v>
      </c>
      <c r="B441" s="94"/>
      <c r="C441" s="278" t="s">
        <v>246</v>
      </c>
      <c r="D441" s="1167">
        <v>5274</v>
      </c>
      <c r="E441" s="1160">
        <v>16.81</v>
      </c>
      <c r="F441" s="1311">
        <v>40</v>
      </c>
      <c r="G441" s="1231">
        <v>39.9</v>
      </c>
      <c r="H441" s="1311"/>
      <c r="I441" s="1311"/>
      <c r="J441" s="1311"/>
      <c r="K441" s="279"/>
      <c r="L441" s="279"/>
      <c r="M441" s="279"/>
      <c r="N441" s="369"/>
      <c r="O441" s="369"/>
      <c r="Q441" s="371"/>
    </row>
    <row r="442" spans="1:17" ht="12.75">
      <c r="A442" s="75"/>
      <c r="B442" s="94"/>
      <c r="C442" s="280" t="s">
        <v>18</v>
      </c>
      <c r="D442" s="1167">
        <v>268.62</v>
      </c>
      <c r="E442" s="1160">
        <v>597.26</v>
      </c>
      <c r="F442" s="1311">
        <v>500</v>
      </c>
      <c r="G442" s="1231">
        <v>376.59</v>
      </c>
      <c r="H442" s="1311">
        <v>500</v>
      </c>
      <c r="I442" s="1311">
        <v>500</v>
      </c>
      <c r="J442" s="1311">
        <v>500</v>
      </c>
      <c r="K442" s="279"/>
      <c r="L442" s="279"/>
      <c r="M442" s="279"/>
      <c r="N442" s="372"/>
      <c r="O442" s="372"/>
      <c r="Q442" s="372"/>
    </row>
    <row r="443" spans="1:17" ht="12.75">
      <c r="A443" s="75"/>
      <c r="B443" s="94"/>
      <c r="C443" s="227" t="s">
        <v>133</v>
      </c>
      <c r="D443" s="1557"/>
      <c r="E443" s="1160">
        <v>66.44</v>
      </c>
      <c r="F443" s="1311">
        <v>70</v>
      </c>
      <c r="G443" s="1160"/>
      <c r="H443" s="1311">
        <v>70</v>
      </c>
      <c r="I443" s="1311">
        <v>70</v>
      </c>
      <c r="J443" s="1311">
        <v>70</v>
      </c>
      <c r="K443" s="279"/>
      <c r="L443" s="279"/>
      <c r="M443" s="279"/>
      <c r="N443" s="629"/>
      <c r="O443" s="629"/>
      <c r="Q443" s="372"/>
    </row>
    <row r="444" spans="1:17" ht="12.75">
      <c r="A444" s="75" t="s">
        <v>371</v>
      </c>
      <c r="B444" s="94"/>
      <c r="C444" s="227" t="s">
        <v>282</v>
      </c>
      <c r="D444" s="1167">
        <v>6913.24</v>
      </c>
      <c r="E444" s="1160">
        <v>8982.29</v>
      </c>
      <c r="F444" s="1311">
        <v>17915.7</v>
      </c>
      <c r="G444" s="1231">
        <v>11205.7</v>
      </c>
      <c r="H444" s="1311">
        <v>12000</v>
      </c>
      <c r="I444" s="1312">
        <v>12000</v>
      </c>
      <c r="J444" s="1312">
        <v>12000</v>
      </c>
      <c r="K444" s="279"/>
      <c r="L444" s="279"/>
      <c r="M444" s="279"/>
      <c r="N444" s="629"/>
      <c r="O444" s="629"/>
      <c r="Q444" s="372"/>
    </row>
    <row r="445" spans="1:17" ht="12.75">
      <c r="A445" s="66">
        <v>41.46</v>
      </c>
      <c r="B445" s="105"/>
      <c r="C445" s="227" t="s">
        <v>326</v>
      </c>
      <c r="D445" s="1167">
        <v>7600</v>
      </c>
      <c r="E445" s="1160">
        <v>170</v>
      </c>
      <c r="F445" s="1311"/>
      <c r="G445" s="1160"/>
      <c r="H445" s="1311"/>
      <c r="I445" s="1311"/>
      <c r="J445" s="1311"/>
      <c r="K445" s="279"/>
      <c r="L445" s="279"/>
      <c r="M445" s="279"/>
      <c r="N445" s="626"/>
      <c r="O445" s="626"/>
      <c r="Q445" s="373"/>
    </row>
    <row r="446" spans="1:17" ht="12.75">
      <c r="A446" s="66"/>
      <c r="B446" s="66"/>
      <c r="C446" s="291" t="s">
        <v>28</v>
      </c>
      <c r="D446" s="1167">
        <v>25</v>
      </c>
      <c r="E446" s="1160">
        <v>38</v>
      </c>
      <c r="F446" s="1311">
        <v>50</v>
      </c>
      <c r="G446" s="1231">
        <v>22.78</v>
      </c>
      <c r="H446" s="1311">
        <v>50</v>
      </c>
      <c r="I446" s="1311">
        <v>50</v>
      </c>
      <c r="J446" s="1311">
        <v>50</v>
      </c>
      <c r="K446" s="213"/>
      <c r="L446" s="291"/>
      <c r="M446" s="291"/>
      <c r="N446" s="131"/>
      <c r="Q446" s="131"/>
    </row>
    <row r="447" spans="1:17" ht="12.75">
      <c r="A447" s="66"/>
      <c r="B447" s="66"/>
      <c r="C447" s="881" t="s">
        <v>224</v>
      </c>
      <c r="D447" s="1167">
        <v>15</v>
      </c>
      <c r="E447" s="1160">
        <v>42</v>
      </c>
      <c r="F447" s="1311">
        <v>7</v>
      </c>
      <c r="G447" s="1231">
        <v>7</v>
      </c>
      <c r="H447" s="1313"/>
      <c r="I447" s="1314"/>
      <c r="J447" s="1314"/>
      <c r="K447" s="213"/>
      <c r="L447" s="291"/>
      <c r="M447" s="291"/>
      <c r="N447" s="131"/>
      <c r="Q447" s="131"/>
    </row>
    <row r="448" spans="1:17" ht="12.75">
      <c r="A448" s="75"/>
      <c r="B448" s="90"/>
      <c r="C448" s="212" t="s">
        <v>31</v>
      </c>
      <c r="D448" s="1167">
        <v>449.5</v>
      </c>
      <c r="E448" s="1160">
        <v>478.43</v>
      </c>
      <c r="F448" s="1311">
        <v>300</v>
      </c>
      <c r="G448" s="1160"/>
      <c r="H448" s="1311">
        <v>300</v>
      </c>
      <c r="I448" s="1311">
        <v>300</v>
      </c>
      <c r="J448" s="1311">
        <v>300</v>
      </c>
      <c r="K448" s="213"/>
      <c r="L448" s="291"/>
      <c r="M448" s="291"/>
      <c r="N448" s="177"/>
      <c r="Q448" s="177"/>
    </row>
    <row r="449" spans="1:17" ht="15">
      <c r="A449" s="75"/>
      <c r="B449" s="90"/>
      <c r="C449" s="269" t="s">
        <v>64</v>
      </c>
      <c r="D449" s="1247">
        <v>190.77</v>
      </c>
      <c r="E449" s="1159">
        <v>187.58</v>
      </c>
      <c r="F449" s="1315">
        <v>165</v>
      </c>
      <c r="G449" s="1835">
        <v>165</v>
      </c>
      <c r="H449" s="1315">
        <v>165</v>
      </c>
      <c r="I449" s="1315">
        <v>165</v>
      </c>
      <c r="J449" s="1315">
        <v>165</v>
      </c>
      <c r="K449" s="1148"/>
      <c r="L449" s="273"/>
      <c r="M449" s="273"/>
      <c r="N449" s="852"/>
      <c r="Q449" s="177"/>
    </row>
    <row r="450" spans="1:17" ht="12.75">
      <c r="A450" s="75"/>
      <c r="B450" s="75"/>
      <c r="C450" s="269" t="s">
        <v>256</v>
      </c>
      <c r="D450" s="1571"/>
      <c r="E450" s="1159">
        <v>88.8</v>
      </c>
      <c r="F450" s="1315">
        <v>80</v>
      </c>
      <c r="G450" s="1159"/>
      <c r="H450" s="1315">
        <v>80</v>
      </c>
      <c r="I450" s="1315">
        <v>80</v>
      </c>
      <c r="J450" s="1315">
        <v>80</v>
      </c>
      <c r="K450" s="270"/>
      <c r="L450" s="668"/>
      <c r="M450" s="668"/>
      <c r="N450" s="374"/>
      <c r="Q450" s="374"/>
    </row>
    <row r="451" spans="1:17" ht="12.75">
      <c r="A451" s="75"/>
      <c r="B451" s="75"/>
      <c r="C451" s="271" t="s">
        <v>348</v>
      </c>
      <c r="D451" s="1571"/>
      <c r="E451" s="1730"/>
      <c r="F451" s="1315">
        <v>89.4</v>
      </c>
      <c r="G451" s="1835">
        <v>197.4</v>
      </c>
      <c r="H451" s="1316"/>
      <c r="I451" s="1317"/>
      <c r="J451" s="1317"/>
      <c r="K451" s="270"/>
      <c r="L451" s="668"/>
      <c r="M451" s="668"/>
      <c r="N451" s="374"/>
      <c r="Q451" s="374"/>
    </row>
    <row r="452" spans="1:17" ht="12.75">
      <c r="A452" s="75" t="s">
        <v>436</v>
      </c>
      <c r="B452" s="75"/>
      <c r="C452" s="271" t="s">
        <v>420</v>
      </c>
      <c r="D452" s="1571"/>
      <c r="E452" s="1159">
        <v>674.7</v>
      </c>
      <c r="F452" s="1315">
        <v>962</v>
      </c>
      <c r="G452" s="1835">
        <v>962</v>
      </c>
      <c r="H452" s="1316"/>
      <c r="I452" s="1317"/>
      <c r="J452" s="1317"/>
      <c r="K452" s="270"/>
      <c r="L452" s="668"/>
      <c r="M452" s="668"/>
      <c r="N452" s="374"/>
      <c r="Q452" s="374"/>
    </row>
    <row r="453" spans="1:17" ht="12.75">
      <c r="A453" s="75"/>
      <c r="B453" s="75"/>
      <c r="C453" s="271" t="s">
        <v>408</v>
      </c>
      <c r="D453" s="1571"/>
      <c r="E453" s="1159">
        <v>68.33</v>
      </c>
      <c r="F453" s="1316"/>
      <c r="G453" s="1159"/>
      <c r="H453" s="1316"/>
      <c r="I453" s="1317"/>
      <c r="J453" s="1317"/>
      <c r="K453" s="270"/>
      <c r="L453" s="668"/>
      <c r="M453" s="668"/>
      <c r="N453" s="374"/>
      <c r="Q453" s="374"/>
    </row>
    <row r="454" spans="1:17" ht="12.75">
      <c r="A454" s="75"/>
      <c r="B454" s="75"/>
      <c r="C454" s="340" t="s">
        <v>218</v>
      </c>
      <c r="D454" s="1584"/>
      <c r="E454" s="1741">
        <v>358.07</v>
      </c>
      <c r="F454" s="1318"/>
      <c r="G454" s="1871">
        <v>300.89</v>
      </c>
      <c r="H454" s="1318"/>
      <c r="I454" s="1317"/>
      <c r="J454" s="1317"/>
      <c r="K454" s="270"/>
      <c r="L454" s="273"/>
      <c r="M454" s="273"/>
      <c r="N454" s="374"/>
      <c r="Q454" s="374"/>
    </row>
    <row r="455" spans="1:17" ht="12.75">
      <c r="A455" s="511"/>
      <c r="B455" s="511"/>
      <c r="C455" s="401" t="s">
        <v>286</v>
      </c>
      <c r="D455" s="1557"/>
      <c r="E455" s="1160">
        <v>58.96</v>
      </c>
      <c r="F455" s="1311">
        <v>55</v>
      </c>
      <c r="G455" s="1231">
        <v>55</v>
      </c>
      <c r="H455" s="1311">
        <v>55</v>
      </c>
      <c r="I455" s="1319">
        <v>55</v>
      </c>
      <c r="J455" s="1319">
        <v>55</v>
      </c>
      <c r="K455" s="240"/>
      <c r="L455" s="240"/>
      <c r="M455" s="240"/>
      <c r="N455" s="181"/>
      <c r="O455" s="125"/>
      <c r="P455" s="125"/>
      <c r="Q455" s="181"/>
    </row>
    <row r="456" spans="1:17" ht="12.75">
      <c r="A456" s="513"/>
      <c r="B456" s="549"/>
      <c r="C456" s="501"/>
      <c r="D456" s="1121">
        <v>2021</v>
      </c>
      <c r="E456" s="1121">
        <v>2022</v>
      </c>
      <c r="F456" s="1121">
        <v>2023</v>
      </c>
      <c r="G456" s="1759">
        <v>2023</v>
      </c>
      <c r="H456" s="1121">
        <v>2024</v>
      </c>
      <c r="I456" s="1059">
        <v>2025</v>
      </c>
      <c r="J456" s="1059">
        <v>2026</v>
      </c>
      <c r="K456" s="821"/>
      <c r="L456" s="822"/>
      <c r="M456" s="823"/>
      <c r="N456" s="181"/>
      <c r="O456" s="125"/>
      <c r="P456" s="125"/>
      <c r="Q456" s="181"/>
    </row>
    <row r="457" spans="1:14" ht="13.5" thickBot="1">
      <c r="A457" s="633" t="s">
        <v>163</v>
      </c>
      <c r="B457" s="320"/>
      <c r="C457" s="321" t="s">
        <v>232</v>
      </c>
      <c r="D457" s="1138">
        <f aca="true" t="shared" si="57" ref="D457:J457">SUM(D458:D460)</f>
        <v>6690.17</v>
      </c>
      <c r="E457" s="1138">
        <f t="shared" si="57"/>
        <v>9721.21</v>
      </c>
      <c r="F457" s="1138">
        <f>SUM(F458:F460)</f>
        <v>7152.389999999999</v>
      </c>
      <c r="G457" s="1138">
        <f t="shared" si="57"/>
        <v>7133.93</v>
      </c>
      <c r="H457" s="1138">
        <f t="shared" si="57"/>
        <v>7881</v>
      </c>
      <c r="I457" s="1139">
        <f t="shared" si="57"/>
        <v>7881</v>
      </c>
      <c r="J457" s="1139">
        <f t="shared" si="57"/>
        <v>7881</v>
      </c>
      <c r="K457" s="322"/>
      <c r="L457" s="322">
        <f>SUM(L458:L462)</f>
        <v>0</v>
      </c>
      <c r="M457" s="322">
        <f>SUM(M458:M462)</f>
        <v>0</v>
      </c>
      <c r="N457" s="851" t="s">
        <v>139</v>
      </c>
    </row>
    <row r="458" spans="1:14" ht="13.5" thickBot="1">
      <c r="A458" s="796" t="s">
        <v>347</v>
      </c>
      <c r="B458" s="424" t="s">
        <v>270</v>
      </c>
      <c r="C458" s="399" t="s">
        <v>15</v>
      </c>
      <c r="D458" s="1210"/>
      <c r="E458" s="1210"/>
      <c r="F458" s="1320"/>
      <c r="G458" s="1210"/>
      <c r="H458" s="1320"/>
      <c r="I458" s="1321"/>
      <c r="J458" s="1321"/>
      <c r="K458" s="425"/>
      <c r="L458" s="425"/>
      <c r="M458" s="425"/>
      <c r="N458" s="177"/>
    </row>
    <row r="459" spans="1:15" ht="13.5" thickBot="1">
      <c r="A459" s="796" t="s">
        <v>347</v>
      </c>
      <c r="B459" s="424"/>
      <c r="C459" s="376" t="s">
        <v>16</v>
      </c>
      <c r="D459" s="1211"/>
      <c r="E459" s="1211"/>
      <c r="F459" s="1322"/>
      <c r="G459" s="1211"/>
      <c r="H459" s="1322"/>
      <c r="I459" s="1323"/>
      <c r="J459" s="1323"/>
      <c r="K459" s="425"/>
      <c r="L459" s="425"/>
      <c r="M459" s="425"/>
      <c r="N459" s="853"/>
      <c r="O459" s="853"/>
    </row>
    <row r="460" spans="1:15" ht="13.5" thickBot="1">
      <c r="A460" s="796"/>
      <c r="B460" s="424"/>
      <c r="C460" s="417" t="s">
        <v>47</v>
      </c>
      <c r="D460" s="1205">
        <f aca="true" t="shared" si="58" ref="D460:J460">SUM(D461:D479)</f>
        <v>6690.17</v>
      </c>
      <c r="E460" s="1205">
        <f t="shared" si="58"/>
        <v>9721.21</v>
      </c>
      <c r="F460" s="1307">
        <f>SUM(F461:F479)</f>
        <v>7152.389999999999</v>
      </c>
      <c r="G460" s="1205">
        <f t="shared" si="58"/>
        <v>7133.93</v>
      </c>
      <c r="H460" s="1307">
        <f t="shared" si="58"/>
        <v>7881</v>
      </c>
      <c r="I460" s="1324">
        <f t="shared" si="58"/>
        <v>7881</v>
      </c>
      <c r="J460" s="1324">
        <f t="shared" si="58"/>
        <v>7881</v>
      </c>
      <c r="K460" s="427"/>
      <c r="L460" s="427">
        <f>SUM(L461:L474)</f>
        <v>0</v>
      </c>
      <c r="M460" s="427">
        <f>SUM(M461:M474)</f>
        <v>0</v>
      </c>
      <c r="N460" s="854"/>
      <c r="O460" s="854"/>
    </row>
    <row r="461" spans="1:17" ht="12.75">
      <c r="A461" s="797"/>
      <c r="B461" s="375"/>
      <c r="C461" s="277" t="s">
        <v>280</v>
      </c>
      <c r="D461" s="1573"/>
      <c r="E461" s="1720"/>
      <c r="F461" s="1305"/>
      <c r="G461" s="1193"/>
      <c r="H461" s="1305"/>
      <c r="I461" s="1305"/>
      <c r="J461" s="1305"/>
      <c r="K461" s="196"/>
      <c r="L461" s="196"/>
      <c r="M461" s="196"/>
      <c r="N461" s="855"/>
      <c r="O461" s="855"/>
      <c r="Q461" s="177"/>
    </row>
    <row r="462" spans="1:17" ht="12.75">
      <c r="A462" s="75"/>
      <c r="B462" s="74"/>
      <c r="C462" s="223" t="s">
        <v>82</v>
      </c>
      <c r="D462" s="1167">
        <v>296.87</v>
      </c>
      <c r="E462" s="1160">
        <v>366.38</v>
      </c>
      <c r="F462" s="1311">
        <v>395.79</v>
      </c>
      <c r="G462" s="1231">
        <v>395.79</v>
      </c>
      <c r="H462" s="1311">
        <v>350</v>
      </c>
      <c r="I462" s="1311">
        <v>350</v>
      </c>
      <c r="J462" s="1311">
        <v>350</v>
      </c>
      <c r="K462" s="199"/>
      <c r="L462" s="199">
        <f>SUM(L463:L476)</f>
        <v>0</v>
      </c>
      <c r="M462" s="199">
        <f>SUM(M463:M476)</f>
        <v>0</v>
      </c>
      <c r="N462" s="854"/>
      <c r="O462" s="854"/>
      <c r="Q462" s="177"/>
    </row>
    <row r="463" spans="1:17" ht="12.75">
      <c r="A463" s="776"/>
      <c r="B463" s="76"/>
      <c r="C463" s="278" t="s">
        <v>63</v>
      </c>
      <c r="D463" s="1167">
        <v>423.87</v>
      </c>
      <c r="E463" s="1160">
        <v>888</v>
      </c>
      <c r="F463" s="1311">
        <v>1000</v>
      </c>
      <c r="G463" s="1231">
        <v>1000</v>
      </c>
      <c r="H463" s="1311">
        <v>1000</v>
      </c>
      <c r="I463" s="1311">
        <v>1000</v>
      </c>
      <c r="J463" s="1311">
        <v>1000</v>
      </c>
      <c r="K463" s="265"/>
      <c r="L463" s="265"/>
      <c r="M463" s="265"/>
      <c r="N463" s="622"/>
      <c r="O463" s="622"/>
      <c r="Q463" s="370"/>
    </row>
    <row r="464" spans="1:17" ht="12.75">
      <c r="A464" s="75"/>
      <c r="B464" s="102"/>
      <c r="C464" s="278" t="s">
        <v>83</v>
      </c>
      <c r="D464" s="1167">
        <v>51.56</v>
      </c>
      <c r="E464" s="1160">
        <v>102.16</v>
      </c>
      <c r="F464" s="1311">
        <v>120</v>
      </c>
      <c r="G464" s="1231">
        <v>120</v>
      </c>
      <c r="H464" s="1311">
        <v>120</v>
      </c>
      <c r="I464" s="1311">
        <v>120</v>
      </c>
      <c r="J464" s="1311">
        <v>120</v>
      </c>
      <c r="K464" s="279"/>
      <c r="L464" s="279"/>
      <c r="M464" s="279"/>
      <c r="N464" s="366"/>
      <c r="O464" s="366"/>
      <c r="Q464" s="371"/>
    </row>
    <row r="465" spans="1:17" ht="12.75">
      <c r="A465" s="75"/>
      <c r="B465" s="87"/>
      <c r="C465" s="278" t="s">
        <v>67</v>
      </c>
      <c r="D465" s="1554"/>
      <c r="E465" s="1160">
        <v>1.85</v>
      </c>
      <c r="F465" s="1325"/>
      <c r="G465" s="1619"/>
      <c r="H465" s="1325"/>
      <c r="I465" s="1314"/>
      <c r="J465" s="1314"/>
      <c r="K465" s="279"/>
      <c r="L465" s="279"/>
      <c r="M465" s="279"/>
      <c r="N465" s="11"/>
      <c r="O465" s="11"/>
      <c r="Q465" s="177"/>
    </row>
    <row r="466" spans="1:17" ht="12.75">
      <c r="A466" s="75"/>
      <c r="B466" s="75"/>
      <c r="C466" s="401" t="s">
        <v>251</v>
      </c>
      <c r="D466" s="1557"/>
      <c r="E466" s="1160">
        <v>58.95</v>
      </c>
      <c r="F466" s="1311">
        <v>40</v>
      </c>
      <c r="G466" s="1231">
        <v>40</v>
      </c>
      <c r="H466" s="1311">
        <v>40</v>
      </c>
      <c r="I466" s="1311">
        <v>40</v>
      </c>
      <c r="J466" s="1311">
        <v>40</v>
      </c>
      <c r="K466" s="279"/>
      <c r="L466" s="279"/>
      <c r="M466" s="279"/>
      <c r="N466" s="11"/>
      <c r="O466" s="11"/>
      <c r="Q466" s="177"/>
    </row>
    <row r="467" spans="1:17" ht="12.75">
      <c r="A467" s="75"/>
      <c r="B467" s="75"/>
      <c r="C467" s="278" t="s">
        <v>246</v>
      </c>
      <c r="D467" s="1167">
        <v>184.98</v>
      </c>
      <c r="E467" s="1703"/>
      <c r="F467" s="1311">
        <v>24</v>
      </c>
      <c r="G467" s="1231">
        <v>24</v>
      </c>
      <c r="H467" s="1311"/>
      <c r="I467" s="1311"/>
      <c r="J467" s="1311"/>
      <c r="K467" s="279"/>
      <c r="L467" s="279"/>
      <c r="M467" s="279"/>
      <c r="N467" s="854"/>
      <c r="O467" s="854"/>
      <c r="Q467" s="177"/>
    </row>
    <row r="468" spans="1:17" ht="12.75">
      <c r="A468" s="75"/>
      <c r="B468" s="75"/>
      <c r="C468" s="280" t="s">
        <v>18</v>
      </c>
      <c r="D468" s="1167">
        <v>219.76</v>
      </c>
      <c r="E468" s="1160">
        <v>410.54</v>
      </c>
      <c r="F468" s="1311">
        <v>370</v>
      </c>
      <c r="G468" s="1231">
        <v>370</v>
      </c>
      <c r="H468" s="1311">
        <v>370</v>
      </c>
      <c r="I468" s="1311">
        <v>370</v>
      </c>
      <c r="J468" s="1311">
        <v>370</v>
      </c>
      <c r="K468" s="279"/>
      <c r="L468" s="279"/>
      <c r="M468" s="279"/>
      <c r="N468" s="854"/>
      <c r="O468" s="854"/>
      <c r="Q468" s="177"/>
    </row>
    <row r="469" spans="1:17" ht="12.75">
      <c r="A469" s="75"/>
      <c r="B469" s="94"/>
      <c r="C469" s="227" t="s">
        <v>133</v>
      </c>
      <c r="D469" s="1557"/>
      <c r="E469" s="1160">
        <v>33.23</v>
      </c>
      <c r="F469" s="1311">
        <v>34</v>
      </c>
      <c r="G469" s="1160"/>
      <c r="H469" s="1311">
        <v>34</v>
      </c>
      <c r="I469" s="1311">
        <v>34</v>
      </c>
      <c r="J469" s="1311">
        <v>34</v>
      </c>
      <c r="K469" s="279"/>
      <c r="L469" s="279"/>
      <c r="M469" s="279"/>
      <c r="N469" s="371"/>
      <c r="Q469" s="371"/>
    </row>
    <row r="470" spans="1:17" ht="12.75">
      <c r="A470" s="75" t="s">
        <v>372</v>
      </c>
      <c r="B470" s="94"/>
      <c r="C470" s="227" t="s">
        <v>282</v>
      </c>
      <c r="D470" s="1167">
        <v>5113.38</v>
      </c>
      <c r="E470" s="1160">
        <v>5433.5</v>
      </c>
      <c r="F470" s="1311">
        <v>4500</v>
      </c>
      <c r="G470" s="1231">
        <v>4864.32</v>
      </c>
      <c r="H470" s="1311">
        <v>5500</v>
      </c>
      <c r="I470" s="1311">
        <v>5500</v>
      </c>
      <c r="J470" s="1311">
        <v>5500</v>
      </c>
      <c r="K470" s="279"/>
      <c r="L470" s="279"/>
      <c r="M470" s="279"/>
      <c r="N470" s="372"/>
      <c r="Q470" s="372"/>
    </row>
    <row r="471" spans="1:17" ht="12.75">
      <c r="A471" s="75" t="s">
        <v>325</v>
      </c>
      <c r="B471" s="94"/>
      <c r="C471" s="227" t="s">
        <v>74</v>
      </c>
      <c r="D471" s="1557"/>
      <c r="E471" s="1703"/>
      <c r="F471" s="1311"/>
      <c r="G471" s="1616"/>
      <c r="H471" s="1311"/>
      <c r="I471" s="1311"/>
      <c r="J471" s="1311"/>
      <c r="K471" s="279"/>
      <c r="L471" s="279"/>
      <c r="M471" s="279"/>
      <c r="N471" s="372"/>
      <c r="Q471" s="372"/>
    </row>
    <row r="472" spans="1:17" ht="12.75">
      <c r="A472" s="66"/>
      <c r="B472" s="105"/>
      <c r="C472" s="291" t="s">
        <v>28</v>
      </c>
      <c r="D472" s="1167">
        <v>25</v>
      </c>
      <c r="E472" s="1160">
        <v>19</v>
      </c>
      <c r="F472" s="1311">
        <v>50</v>
      </c>
      <c r="G472" s="1231">
        <v>18.88</v>
      </c>
      <c r="H472" s="1311">
        <v>50</v>
      </c>
      <c r="I472" s="1311">
        <v>50</v>
      </c>
      <c r="J472" s="1311">
        <v>50</v>
      </c>
      <c r="K472" s="279"/>
      <c r="L472" s="279"/>
      <c r="M472" s="279"/>
      <c r="N472" s="373"/>
      <c r="Q472" s="373"/>
    </row>
    <row r="473" spans="1:17" ht="12.75">
      <c r="A473" s="66"/>
      <c r="B473" s="66"/>
      <c r="C473" s="278" t="s">
        <v>256</v>
      </c>
      <c r="D473" s="1571"/>
      <c r="E473" s="1159">
        <v>44.4</v>
      </c>
      <c r="F473" s="1521">
        <v>40</v>
      </c>
      <c r="G473" s="1159"/>
      <c r="H473" s="1521">
        <v>40</v>
      </c>
      <c r="I473" s="1327">
        <v>40</v>
      </c>
      <c r="J473" s="1327">
        <v>40</v>
      </c>
      <c r="K473" s="213"/>
      <c r="L473" s="291"/>
      <c r="M473" s="291"/>
      <c r="N473" s="131"/>
      <c r="Q473" s="131"/>
    </row>
    <row r="474" spans="1:17" ht="12.75">
      <c r="A474" s="75"/>
      <c r="B474" s="90"/>
      <c r="C474" s="278" t="s">
        <v>349</v>
      </c>
      <c r="D474" s="1571"/>
      <c r="E474" s="1730"/>
      <c r="F474" s="1311"/>
      <c r="G474" s="1618"/>
      <c r="H474" s="1311"/>
      <c r="I474" s="1311"/>
      <c r="J474" s="1311"/>
      <c r="K474" s="213"/>
      <c r="L474" s="291"/>
      <c r="M474" s="291"/>
      <c r="N474" s="177"/>
      <c r="Q474" s="177"/>
    </row>
    <row r="475" spans="1:17" ht="12.75">
      <c r="A475" s="75"/>
      <c r="B475" s="90"/>
      <c r="C475" s="212" t="s">
        <v>31</v>
      </c>
      <c r="D475" s="1167">
        <v>374.75</v>
      </c>
      <c r="E475" s="1160">
        <v>300</v>
      </c>
      <c r="F475" s="1315">
        <v>300</v>
      </c>
      <c r="G475" s="1160"/>
      <c r="H475" s="1315">
        <v>300</v>
      </c>
      <c r="I475" s="1315">
        <v>300</v>
      </c>
      <c r="J475" s="1315">
        <v>300</v>
      </c>
      <c r="K475" s="270"/>
      <c r="L475" s="273"/>
      <c r="M475" s="273"/>
      <c r="N475" s="177"/>
      <c r="Q475" s="177"/>
    </row>
    <row r="476" spans="1:17" ht="12.75">
      <c r="A476" s="638"/>
      <c r="B476" s="638"/>
      <c r="C476" s="269" t="s">
        <v>64</v>
      </c>
      <c r="D476" s="1556"/>
      <c r="E476" s="1702"/>
      <c r="F476" s="1315">
        <v>77</v>
      </c>
      <c r="G476" s="1835">
        <v>7.22</v>
      </c>
      <c r="H476" s="1315">
        <v>77</v>
      </c>
      <c r="I476" s="1315">
        <v>77</v>
      </c>
      <c r="J476" s="1315">
        <v>77</v>
      </c>
      <c r="K476" s="270"/>
      <c r="L476" s="273"/>
      <c r="M476" s="273"/>
      <c r="N476" s="374"/>
      <c r="Q476" s="374"/>
    </row>
    <row r="477" spans="1:17" ht="12.75">
      <c r="A477" s="75"/>
      <c r="B477" s="75"/>
      <c r="C477" s="340" t="s">
        <v>218</v>
      </c>
      <c r="D477" s="1571"/>
      <c r="E477" s="1730"/>
      <c r="F477" s="1326"/>
      <c r="G477" s="1618"/>
      <c r="H477" s="1326"/>
      <c r="I477" s="1317"/>
      <c r="J477" s="1317"/>
      <c r="K477" s="270"/>
      <c r="L477" s="273"/>
      <c r="M477" s="273"/>
      <c r="N477" s="374"/>
      <c r="Q477" s="374"/>
    </row>
    <row r="478" spans="1:14" ht="12.75">
      <c r="A478" s="108" t="s">
        <v>421</v>
      </c>
      <c r="B478" s="108"/>
      <c r="C478" s="278" t="s">
        <v>420</v>
      </c>
      <c r="D478" s="1571"/>
      <c r="E478" s="1159">
        <v>2063.2</v>
      </c>
      <c r="F478" s="1521">
        <v>187.2</v>
      </c>
      <c r="G478" s="1835">
        <v>187.2</v>
      </c>
      <c r="H478" s="1326"/>
      <c r="I478" s="1327"/>
      <c r="J478" s="1327"/>
      <c r="K478" s="208"/>
      <c r="L478" s="209"/>
      <c r="M478" s="209"/>
      <c r="N478" s="639"/>
    </row>
    <row r="479" spans="1:14" ht="12.75">
      <c r="A479" s="535"/>
      <c r="B479" s="295"/>
      <c r="C479" s="296" t="s">
        <v>460</v>
      </c>
      <c r="D479" s="1571"/>
      <c r="E479" s="1730"/>
      <c r="F479" s="1521">
        <v>14.4</v>
      </c>
      <c r="G479" s="1835">
        <v>106.52</v>
      </c>
      <c r="H479" s="1326"/>
      <c r="I479" s="1328"/>
      <c r="J479" s="1328"/>
      <c r="K479" s="283"/>
      <c r="L479" s="283"/>
      <c r="M479" s="283"/>
      <c r="N479" s="639"/>
    </row>
    <row r="480" spans="1:14" ht="13.5" thickBot="1">
      <c r="A480" s="1966" t="s">
        <v>198</v>
      </c>
      <c r="B480" s="1967"/>
      <c r="C480" s="1968"/>
      <c r="D480" s="915">
        <f>SUM(D481+D486)</f>
        <v>198.85000000000002</v>
      </c>
      <c r="E480" s="915">
        <f aca="true" t="shared" si="59" ref="E480:J480">SUM(E481+E486)</f>
        <v>1364.48</v>
      </c>
      <c r="F480" s="915">
        <f t="shared" si="59"/>
        <v>4540</v>
      </c>
      <c r="G480" s="915">
        <f>G481+G486</f>
        <v>1148.94</v>
      </c>
      <c r="H480" s="915">
        <f t="shared" si="59"/>
        <v>1200</v>
      </c>
      <c r="I480" s="1098">
        <f t="shared" si="59"/>
        <v>1200</v>
      </c>
      <c r="J480" s="1098">
        <f t="shared" si="59"/>
        <v>1200</v>
      </c>
      <c r="K480" s="521"/>
      <c r="L480" s="665">
        <f>SUM(L481+L486)</f>
        <v>0</v>
      </c>
      <c r="M480" s="522">
        <f>SUM(M481+M486)</f>
        <v>0</v>
      </c>
      <c r="N480" s="182"/>
    </row>
    <row r="481" spans="1:14" ht="13.5" thickBot="1">
      <c r="A481" s="1888" t="s">
        <v>199</v>
      </c>
      <c r="B481" s="1889"/>
      <c r="C481" s="1890"/>
      <c r="D481" s="913">
        <f aca="true" t="shared" si="60" ref="D481:J481">SUM(D482:D485)</f>
        <v>163.05</v>
      </c>
      <c r="E481" s="913">
        <f t="shared" si="60"/>
        <v>1364.48</v>
      </c>
      <c r="F481" s="913">
        <f>SUM(F482:F485)</f>
        <v>4540</v>
      </c>
      <c r="G481" s="1273">
        <f>SUM(G482:G485)</f>
        <v>1148.94</v>
      </c>
      <c r="H481" s="913">
        <f t="shared" si="60"/>
        <v>1200</v>
      </c>
      <c r="I481" s="1099">
        <f t="shared" si="60"/>
        <v>1200</v>
      </c>
      <c r="J481" s="1099">
        <f t="shared" si="60"/>
        <v>1200</v>
      </c>
      <c r="K481" s="324"/>
      <c r="L481" s="664">
        <f>SUM(L482:L484)</f>
        <v>0</v>
      </c>
      <c r="M481" s="672">
        <f>SUM(M482:M484)</f>
        <v>0</v>
      </c>
      <c r="N481" s="182"/>
    </row>
    <row r="482" spans="1:14" ht="12.75">
      <c r="A482" s="799">
        <v>41</v>
      </c>
      <c r="B482" s="999" t="s">
        <v>190</v>
      </c>
      <c r="C482" s="916" t="s">
        <v>105</v>
      </c>
      <c r="D482" s="1585"/>
      <c r="E482" s="1731"/>
      <c r="F482" s="1329">
        <v>1400</v>
      </c>
      <c r="G482" s="1212"/>
      <c r="H482" s="1212"/>
      <c r="I482" s="1212"/>
      <c r="J482" s="1212"/>
      <c r="K482" s="642"/>
      <c r="L482" s="663"/>
      <c r="M482" s="642"/>
      <c r="N482" s="182"/>
    </row>
    <row r="483" spans="1:14" ht="12.75">
      <c r="A483" s="127"/>
      <c r="B483" s="127"/>
      <c r="C483" s="340" t="s">
        <v>104</v>
      </c>
      <c r="D483" s="1247">
        <v>11.05</v>
      </c>
      <c r="E483" s="1159">
        <v>14.48</v>
      </c>
      <c r="F483" s="1315">
        <v>900</v>
      </c>
      <c r="G483" s="1835">
        <v>54.23</v>
      </c>
      <c r="H483" s="1159"/>
      <c r="I483" s="1159"/>
      <c r="J483" s="1159"/>
      <c r="K483" s="306"/>
      <c r="L483" s="306"/>
      <c r="M483" s="306"/>
      <c r="N483" s="182"/>
    </row>
    <row r="484" spans="1:14" ht="12.75">
      <c r="A484" s="474"/>
      <c r="B484" s="641"/>
      <c r="C484" s="1043" t="s">
        <v>216</v>
      </c>
      <c r="D484" s="1167">
        <v>152</v>
      </c>
      <c r="E484" s="1160">
        <v>1350</v>
      </c>
      <c r="F484" s="1311">
        <v>1040</v>
      </c>
      <c r="G484" s="1231">
        <v>1094.71</v>
      </c>
      <c r="H484" s="1160"/>
      <c r="I484" s="1160"/>
      <c r="J484" s="1160"/>
      <c r="K484" s="628"/>
      <c r="L484" s="628"/>
      <c r="M484" s="628"/>
      <c r="N484" s="184"/>
    </row>
    <row r="485" spans="1:14" ht="13.5" thickBot="1">
      <c r="A485" s="800"/>
      <c r="B485" s="643"/>
      <c r="C485" s="1044" t="s">
        <v>422</v>
      </c>
      <c r="D485" s="1583"/>
      <c r="E485" s="1729"/>
      <c r="F485" s="1330">
        <v>1200</v>
      </c>
      <c r="G485" s="1626"/>
      <c r="H485" s="1330">
        <v>1200</v>
      </c>
      <c r="I485" s="1330">
        <v>1200</v>
      </c>
      <c r="J485" s="1330">
        <v>1200</v>
      </c>
      <c r="K485" s="644"/>
      <c r="L485" s="334"/>
      <c r="M485" s="334"/>
      <c r="N485" s="640"/>
    </row>
    <row r="486" spans="1:14" ht="13.5" thickBot="1">
      <c r="A486" s="1891" t="s">
        <v>200</v>
      </c>
      <c r="B486" s="1892"/>
      <c r="C486" s="1893"/>
      <c r="D486" s="1599">
        <f aca="true" t="shared" si="61" ref="D486:J486">SUM(D487)</f>
        <v>35.8</v>
      </c>
      <c r="E486" s="1506">
        <f t="shared" si="61"/>
        <v>0</v>
      </c>
      <c r="F486" s="1506">
        <f t="shared" si="61"/>
        <v>0</v>
      </c>
      <c r="G486" s="1280">
        <f t="shared" si="61"/>
        <v>0</v>
      </c>
      <c r="H486" s="1506">
        <f t="shared" si="61"/>
        <v>0</v>
      </c>
      <c r="I486" s="1506">
        <f t="shared" si="61"/>
        <v>0</v>
      </c>
      <c r="J486" s="1506">
        <f t="shared" si="61"/>
        <v>0</v>
      </c>
      <c r="K486" s="343"/>
      <c r="L486" s="661">
        <f>SUM(L487)</f>
        <v>0</v>
      </c>
      <c r="M486" s="673">
        <f>SUM(M487)</f>
        <v>0</v>
      </c>
      <c r="N486" s="640"/>
    </row>
    <row r="487" spans="1:14" ht="13.5" thickBot="1">
      <c r="A487" s="801">
        <v>111</v>
      </c>
      <c r="B487" s="1000" t="s">
        <v>103</v>
      </c>
      <c r="C487" s="645" t="s">
        <v>99</v>
      </c>
      <c r="D487" s="1600">
        <f aca="true" t="shared" si="62" ref="D487:J487">SUM(D488:D490)</f>
        <v>35.8</v>
      </c>
      <c r="E487" s="1213">
        <f t="shared" si="62"/>
        <v>0</v>
      </c>
      <c r="F487" s="1331">
        <f>SUM(F488:F490)</f>
        <v>0</v>
      </c>
      <c r="G487" s="1281">
        <f t="shared" si="62"/>
        <v>0</v>
      </c>
      <c r="H487" s="1331">
        <f t="shared" si="62"/>
        <v>0</v>
      </c>
      <c r="I487" s="1331">
        <f t="shared" si="62"/>
        <v>0</v>
      </c>
      <c r="J487" s="1331">
        <f t="shared" si="62"/>
        <v>0</v>
      </c>
      <c r="K487" s="646"/>
      <c r="L487" s="662">
        <f>SUM(L488:L489)</f>
        <v>0</v>
      </c>
      <c r="M487" s="674">
        <f>SUM(M488:M489)</f>
        <v>0</v>
      </c>
      <c r="N487" s="640"/>
    </row>
    <row r="488" spans="1:14" ht="12.75">
      <c r="A488" s="783"/>
      <c r="B488" s="70"/>
      <c r="C488" s="649" t="s">
        <v>127</v>
      </c>
      <c r="D488" s="1601"/>
      <c r="E488" s="1214"/>
      <c r="F488" s="1332"/>
      <c r="G488" s="1282"/>
      <c r="H488" s="1332"/>
      <c r="I488" s="1332"/>
      <c r="J488" s="1332"/>
      <c r="K488" s="650"/>
      <c r="L488" s="650"/>
      <c r="M488" s="650"/>
      <c r="N488" s="640"/>
    </row>
    <row r="489" spans="1:14" ht="12.75">
      <c r="A489" s="127"/>
      <c r="B489" s="130"/>
      <c r="C489" s="278" t="s">
        <v>31</v>
      </c>
      <c r="D489" s="1602"/>
      <c r="E489" s="1196"/>
      <c r="F489" s="1333"/>
      <c r="G489" s="1283"/>
      <c r="H489" s="1333"/>
      <c r="I489" s="1333"/>
      <c r="J489" s="1333"/>
      <c r="K489" s="279"/>
      <c r="L489" s="279"/>
      <c r="M489" s="279"/>
      <c r="N489" s="640"/>
    </row>
    <row r="490" spans="1:14" ht="13.5" thickBot="1">
      <c r="A490" s="802"/>
      <c r="B490" s="651"/>
      <c r="C490" s="798" t="s">
        <v>256</v>
      </c>
      <c r="D490" s="1603">
        <v>35.8</v>
      </c>
      <c r="E490" s="1215"/>
      <c r="F490" s="1334"/>
      <c r="G490" s="1284"/>
      <c r="H490" s="1334"/>
      <c r="I490" s="1334"/>
      <c r="J490" s="1334"/>
      <c r="K490" s="652"/>
      <c r="L490" s="652"/>
      <c r="M490" s="652"/>
      <c r="N490" s="640"/>
    </row>
    <row r="491" spans="1:14" ht="13.5" thickBot="1">
      <c r="A491" s="1941" t="s">
        <v>113</v>
      </c>
      <c r="B491" s="1942"/>
      <c r="C491" s="1943"/>
      <c r="D491" s="647">
        <v>591929.29</v>
      </c>
      <c r="E491" s="647">
        <f>SUM(E480+E317+E225+E190+E131+E115+E81+E6)</f>
        <v>633037.6199999999</v>
      </c>
      <c r="F491" s="647">
        <f>SUM(F480+F317+F225+F190+F131+F115+F81+F6)</f>
        <v>636788.0200000001</v>
      </c>
      <c r="G491" s="1758">
        <f>SUM(G6+G81+G115+G131+G190+G225+G317+G480)</f>
        <v>626863.9199999999</v>
      </c>
      <c r="H491" s="647">
        <f>SUM(H480+H317+H225+H190+H131+H115+H81+H6)</f>
        <v>636492.3300000001</v>
      </c>
      <c r="I491" s="648">
        <f>SUM(I6+I81+I115+I131+I190+I225+I317+I480)</f>
        <v>625992.3300000001</v>
      </c>
      <c r="J491" s="648">
        <f>SUM(J6+J81+J115+J131+J190+J225+J317+J480)</f>
        <v>625992.3300000001</v>
      </c>
      <c r="K491" s="648"/>
      <c r="L491" s="648"/>
      <c r="M491" s="648"/>
      <c r="N491" s="640"/>
    </row>
    <row r="492" spans="1:14" ht="12.75">
      <c r="A492" s="10"/>
      <c r="B492" s="31"/>
      <c r="C492" s="281"/>
      <c r="D492" s="442"/>
      <c r="E492" s="442"/>
      <c r="F492" s="442"/>
      <c r="G492" s="1154"/>
      <c r="H492" s="442"/>
      <c r="I492" s="208"/>
      <c r="J492" s="208"/>
      <c r="K492" s="208"/>
      <c r="L492" s="208"/>
      <c r="M492" s="266"/>
      <c r="N492" s="640"/>
    </row>
    <row r="493" spans="1:14" ht="12.75">
      <c r="A493" s="10"/>
      <c r="B493" s="31"/>
      <c r="C493" s="274"/>
      <c r="D493" s="442"/>
      <c r="E493" s="442"/>
      <c r="F493" s="442"/>
      <c r="G493" s="1154"/>
      <c r="H493" s="442"/>
      <c r="I493" s="208"/>
      <c r="J493" s="208"/>
      <c r="K493" s="208"/>
      <c r="L493" s="208"/>
      <c r="M493" s="208"/>
      <c r="N493" s="640"/>
    </row>
    <row r="494" spans="1:14" ht="13.5" thickBot="1">
      <c r="A494" s="10"/>
      <c r="B494" s="31"/>
      <c r="C494" s="274"/>
      <c r="D494" s="442"/>
      <c r="E494" s="442"/>
      <c r="F494" s="442"/>
      <c r="G494" s="1154"/>
      <c r="H494" s="442"/>
      <c r="I494" s="208"/>
      <c r="J494" s="208"/>
      <c r="K494" s="208"/>
      <c r="L494" s="208"/>
      <c r="M494" s="666"/>
      <c r="N494" s="640"/>
    </row>
    <row r="495" spans="1:14" ht="15">
      <c r="A495" s="1959" t="s">
        <v>1</v>
      </c>
      <c r="B495" s="1960"/>
      <c r="C495" s="1961"/>
      <c r="D495" s="1478" t="s">
        <v>174</v>
      </c>
      <c r="E495" s="1478" t="s">
        <v>174</v>
      </c>
      <c r="F495" s="1478" t="s">
        <v>319</v>
      </c>
      <c r="G495" s="1478" t="s">
        <v>332</v>
      </c>
      <c r="H495" s="1478" t="s">
        <v>250</v>
      </c>
      <c r="I495" s="1479" t="s">
        <v>0</v>
      </c>
      <c r="J495" s="1479" t="s">
        <v>0</v>
      </c>
      <c r="K495" s="1479"/>
      <c r="L495" s="1480"/>
      <c r="M495" s="1481"/>
      <c r="N495" s="141" t="s">
        <v>222</v>
      </c>
    </row>
    <row r="496" spans="1:14" ht="15">
      <c r="A496" s="1482" t="s">
        <v>11</v>
      </c>
      <c r="B496" s="1482" t="s">
        <v>13</v>
      </c>
      <c r="C496" s="1483"/>
      <c r="D496" s="1762">
        <v>2021</v>
      </c>
      <c r="E496" s="1762">
        <v>2022</v>
      </c>
      <c r="F496" s="1762">
        <v>2023</v>
      </c>
      <c r="G496" s="1763">
        <v>2023</v>
      </c>
      <c r="H496" s="1762">
        <v>2024</v>
      </c>
      <c r="I496" s="1762">
        <v>2025</v>
      </c>
      <c r="J496" s="1762">
        <v>2026</v>
      </c>
      <c r="K496" s="1484"/>
      <c r="L496" s="1483"/>
      <c r="M496" s="1485"/>
      <c r="N496" s="125"/>
    </row>
    <row r="497" spans="1:14" ht="12.75">
      <c r="A497" s="1486" t="s">
        <v>12</v>
      </c>
      <c r="B497" s="1486" t="s">
        <v>14</v>
      </c>
      <c r="C497" s="1487" t="s">
        <v>10</v>
      </c>
      <c r="D497" s="1488" t="s">
        <v>3</v>
      </c>
      <c r="E497" s="1488" t="s">
        <v>3</v>
      </c>
      <c r="F497" s="1488" t="s">
        <v>3</v>
      </c>
      <c r="G497" s="1488" t="s">
        <v>3</v>
      </c>
      <c r="H497" s="1488" t="s">
        <v>3</v>
      </c>
      <c r="I497" s="1488" t="s">
        <v>3</v>
      </c>
      <c r="J497" s="1488" t="s">
        <v>3</v>
      </c>
      <c r="K497" s="1488"/>
      <c r="L497" s="1489"/>
      <c r="M497" s="1490"/>
      <c r="N497" s="125"/>
    </row>
    <row r="498" spans="1:14" ht="12.75">
      <c r="A498" s="1962" t="s">
        <v>172</v>
      </c>
      <c r="B498" s="1962"/>
      <c r="C498" s="1962"/>
      <c r="D498" s="907">
        <f aca="true" t="shared" si="63" ref="D498:J498">SUM(D499)</f>
        <v>472</v>
      </c>
      <c r="E498" s="1633">
        <f t="shared" si="63"/>
        <v>3053.6</v>
      </c>
      <c r="F498" s="907">
        <f t="shared" si="63"/>
        <v>0</v>
      </c>
      <c r="G498" s="1634">
        <f>SUM(G499)</f>
        <v>0</v>
      </c>
      <c r="H498" s="907">
        <f t="shared" si="63"/>
        <v>0</v>
      </c>
      <c r="I498" s="907">
        <f t="shared" si="63"/>
        <v>0</v>
      </c>
      <c r="J498" s="907">
        <f t="shared" si="63"/>
        <v>0</v>
      </c>
      <c r="K498" s="907"/>
      <c r="L498" s="907">
        <f>SUM(L499)</f>
        <v>0</v>
      </c>
      <c r="M498" s="908">
        <f>SUM(M499)</f>
        <v>0</v>
      </c>
      <c r="N498" s="125"/>
    </row>
    <row r="499" spans="1:14" ht="13.5" thickBot="1">
      <c r="A499" s="1945" t="s">
        <v>160</v>
      </c>
      <c r="B499" s="1946"/>
      <c r="C499" s="1947"/>
      <c r="D499" s="909">
        <f>SUM(D501:D502)</f>
        <v>472</v>
      </c>
      <c r="E499" s="1635">
        <f>SUM(E501:E502)</f>
        <v>3053.6</v>
      </c>
      <c r="F499" s="909">
        <f>SUM(F501:F502)</f>
        <v>0</v>
      </c>
      <c r="G499" s="1636">
        <f>SUM(G501:G502)</f>
        <v>0</v>
      </c>
      <c r="H499" s="909">
        <f>SUM(H501:H502)</f>
        <v>0</v>
      </c>
      <c r="I499" s="909">
        <f>SUM(I500:I502)</f>
        <v>0</v>
      </c>
      <c r="J499" s="910">
        <f>SUM(J500:J502)</f>
        <v>0</v>
      </c>
      <c r="K499" s="910"/>
      <c r="L499" s="910">
        <f>SUM(L500:L501)</f>
        <v>0</v>
      </c>
      <c r="M499" s="911">
        <f>SUM(M500:M502)</f>
        <v>0</v>
      </c>
      <c r="N499" s="125"/>
    </row>
    <row r="500" spans="1:14" ht="12.75">
      <c r="A500" s="803">
        <v>111</v>
      </c>
      <c r="B500" s="137" t="s">
        <v>55</v>
      </c>
      <c r="C500" s="248" t="s">
        <v>114</v>
      </c>
      <c r="D500" s="246"/>
      <c r="E500" s="1207"/>
      <c r="F500" s="1402"/>
      <c r="G500" s="1637"/>
      <c r="H500" s="1402"/>
      <c r="I500" s="1402"/>
      <c r="J500" s="1400"/>
      <c r="K500" s="245"/>
      <c r="L500" s="245"/>
      <c r="M500" s="676"/>
      <c r="N500" s="124"/>
    </row>
    <row r="501" spans="1:14" ht="12.75">
      <c r="A501" s="553" t="s">
        <v>401</v>
      </c>
      <c r="B501" s="138" t="s">
        <v>55</v>
      </c>
      <c r="C501" s="340" t="s">
        <v>333</v>
      </c>
      <c r="D501" s="352"/>
      <c r="E501" s="1160">
        <v>2709.6</v>
      </c>
      <c r="F501" s="1403"/>
      <c r="G501" s="1602"/>
      <c r="H501" s="1403"/>
      <c r="I501" s="1403"/>
      <c r="J501" s="1403"/>
      <c r="K501" s="352"/>
      <c r="L501" s="352"/>
      <c r="M501" s="150"/>
      <c r="N501" s="124"/>
    </row>
    <row r="502" spans="1:15" ht="12.75">
      <c r="A502" s="1043" t="s">
        <v>402</v>
      </c>
      <c r="B502" s="1678"/>
      <c r="C502" s="1043" t="s">
        <v>228</v>
      </c>
      <c r="D502" s="352">
        <v>472</v>
      </c>
      <c r="E502" s="1160">
        <v>344</v>
      </c>
      <c r="F502" s="1403"/>
      <c r="G502" s="1160"/>
      <c r="H502" s="1403"/>
      <c r="I502" s="1403"/>
      <c r="J502" s="1403"/>
      <c r="K502" s="56"/>
      <c r="L502" s="56"/>
      <c r="M502" s="150"/>
      <c r="N502" s="124"/>
      <c r="O502" s="54"/>
    </row>
    <row r="503" spans="1:14" ht="13.5" thickBot="1">
      <c r="A503" s="1951"/>
      <c r="B503" s="1952"/>
      <c r="C503" s="1953"/>
      <c r="D503" s="905">
        <f aca="true" t="shared" si="64" ref="D503:J503">SUM(D504)</f>
        <v>0</v>
      </c>
      <c r="E503" s="905">
        <f t="shared" si="64"/>
        <v>0</v>
      </c>
      <c r="F503" s="1875">
        <f t="shared" si="64"/>
        <v>14081.2</v>
      </c>
      <c r="G503" s="1528">
        <f t="shared" si="64"/>
        <v>12961.2</v>
      </c>
      <c r="H503" s="905">
        <f t="shared" si="64"/>
        <v>0</v>
      </c>
      <c r="I503" s="905">
        <f t="shared" si="64"/>
        <v>0</v>
      </c>
      <c r="J503" s="906">
        <f t="shared" si="64"/>
        <v>0</v>
      </c>
      <c r="K503" s="906"/>
      <c r="L503" s="906">
        <f>SUM(L504)</f>
        <v>0</v>
      </c>
      <c r="M503" s="905">
        <f>SUM(M504)</f>
        <v>0</v>
      </c>
      <c r="N503" s="125"/>
    </row>
    <row r="504" spans="1:14" ht="13.5" thickBot="1">
      <c r="A504" s="1956" t="s">
        <v>358</v>
      </c>
      <c r="B504" s="1957"/>
      <c r="C504" s="1958"/>
      <c r="D504" s="346">
        <f aca="true" t="shared" si="65" ref="D504:J504">SUM(D505:D506)</f>
        <v>0</v>
      </c>
      <c r="E504" s="346">
        <f t="shared" si="65"/>
        <v>0</v>
      </c>
      <c r="F504" s="1876">
        <f>SUM(F505:F506)</f>
        <v>14081.2</v>
      </c>
      <c r="G504" s="1529">
        <f t="shared" si="65"/>
        <v>12961.2</v>
      </c>
      <c r="H504" s="346">
        <f t="shared" si="65"/>
        <v>0</v>
      </c>
      <c r="I504" s="346">
        <f t="shared" si="65"/>
        <v>0</v>
      </c>
      <c r="J504" s="300">
        <f t="shared" si="65"/>
        <v>0</v>
      </c>
      <c r="K504" s="300"/>
      <c r="L504" s="409">
        <f>SUM(L505:L506)</f>
        <v>0</v>
      </c>
      <c r="M504" s="300">
        <f>SUM(M505:M506)</f>
        <v>0</v>
      </c>
      <c r="N504" s="339"/>
    </row>
    <row r="505" spans="1:14" ht="12.75">
      <c r="A505" s="803" t="s">
        <v>357</v>
      </c>
      <c r="B505" s="140" t="s">
        <v>442</v>
      </c>
      <c r="C505" s="277" t="s">
        <v>443</v>
      </c>
      <c r="D505" s="303"/>
      <c r="E505" s="1682"/>
      <c r="F505" s="1776">
        <v>1081.2</v>
      </c>
      <c r="G505" s="1851">
        <v>1081.2</v>
      </c>
      <c r="H505" s="1404"/>
      <c r="I505" s="1404"/>
      <c r="J505" s="1670"/>
      <c r="K505" s="342"/>
      <c r="L505" s="342"/>
      <c r="M505" s="677"/>
      <c r="N505" s="339"/>
    </row>
    <row r="506" spans="1:14" ht="13.5" thickBot="1">
      <c r="A506" s="201"/>
      <c r="B506" s="201"/>
      <c r="C506" s="407" t="s">
        <v>444</v>
      </c>
      <c r="D506" s="1301"/>
      <c r="E506" s="1683"/>
      <c r="F506" s="1877">
        <v>13000</v>
      </c>
      <c r="G506" s="1852">
        <v>11880</v>
      </c>
      <c r="H506" s="1655"/>
      <c r="I506" s="1671"/>
      <c r="J506" s="1672"/>
      <c r="K506" s="345"/>
      <c r="L506" s="345"/>
      <c r="M506" s="344"/>
      <c r="N506" s="339"/>
    </row>
    <row r="507" spans="1:14" ht="13.5" thickBot="1">
      <c r="A507" s="1944" t="s">
        <v>173</v>
      </c>
      <c r="B507" s="1944"/>
      <c r="C507" s="1944"/>
      <c r="D507" s="1302">
        <f>SUM(D508+D513+D515)</f>
        <v>94741.24</v>
      </c>
      <c r="E507" s="989">
        <f>SUM(E508+E513+E515)</f>
        <v>0</v>
      </c>
      <c r="F507" s="1872">
        <f>SUM(F508+F513+F515)</f>
        <v>12492.82</v>
      </c>
      <c r="G507" s="1302">
        <f>SUM(G508+G513+G515)</f>
        <v>12492.82</v>
      </c>
      <c r="H507" s="989">
        <f>SUM(H508+H513+H515)</f>
        <v>0</v>
      </c>
      <c r="I507" s="903">
        <f>SUM(I508)</f>
        <v>0</v>
      </c>
      <c r="J507" s="904">
        <f>SUM(J508)</f>
        <v>0</v>
      </c>
      <c r="K507" s="904"/>
      <c r="L507" s="904">
        <f>SUM(L508)</f>
        <v>0</v>
      </c>
      <c r="M507" s="903">
        <f>SUM(M508)</f>
        <v>0</v>
      </c>
      <c r="N507" s="339"/>
    </row>
    <row r="508" spans="1:14" ht="13.5" thickBot="1">
      <c r="A508" s="1950" t="s">
        <v>249</v>
      </c>
      <c r="B508" s="1950"/>
      <c r="C508" s="1950"/>
      <c r="D508" s="1099">
        <f aca="true" t="shared" si="66" ref="D508:J508">SUM(D510:D512)</f>
        <v>94741.24</v>
      </c>
      <c r="E508" s="990">
        <f t="shared" si="66"/>
        <v>0</v>
      </c>
      <c r="F508" s="1878">
        <f>SUM(F509:F512)</f>
        <v>735.6</v>
      </c>
      <c r="G508" s="1099">
        <f>SUM(G509:G512)</f>
        <v>735.6</v>
      </c>
      <c r="H508" s="990">
        <f t="shared" si="66"/>
        <v>0</v>
      </c>
      <c r="I508" s="617">
        <f t="shared" si="66"/>
        <v>0</v>
      </c>
      <c r="J508" s="653">
        <f t="shared" si="66"/>
        <v>0</v>
      </c>
      <c r="K508" s="653"/>
      <c r="L508" s="653">
        <f>SUM(L510:L512)</f>
        <v>0</v>
      </c>
      <c r="M508" s="617">
        <f>SUM(M510:M512)</f>
        <v>0</v>
      </c>
      <c r="N508" s="339"/>
    </row>
    <row r="509" spans="1:14" ht="12.75">
      <c r="A509" s="1005">
        <v>43</v>
      </c>
      <c r="B509" s="1006" t="s">
        <v>95</v>
      </c>
      <c r="C509" s="1005" t="s">
        <v>445</v>
      </c>
      <c r="D509" s="1073"/>
      <c r="E509" s="1684"/>
      <c r="F509" s="1874">
        <v>735.6</v>
      </c>
      <c r="G509" s="1853">
        <v>735.6</v>
      </c>
      <c r="H509" s="1656"/>
      <c r="I509" s="1667"/>
      <c r="J509" s="1398"/>
      <c r="K509" s="1007"/>
      <c r="L509" s="1007"/>
      <c r="M509" s="1008"/>
      <c r="N509" s="339"/>
    </row>
    <row r="510" spans="1:14" ht="15.75" customHeight="1">
      <c r="A510" s="803">
        <v>46</v>
      </c>
      <c r="B510" s="137"/>
      <c r="C510" s="870" t="s">
        <v>313</v>
      </c>
      <c r="D510" s="1177"/>
      <c r="E510" s="1685"/>
      <c r="F510" s="1361"/>
      <c r="G510" s="1177"/>
      <c r="H510" s="1361"/>
      <c r="I510" s="1668"/>
      <c r="J510" s="1668"/>
      <c r="K510" s="290"/>
      <c r="L510" s="290"/>
      <c r="M510" s="266"/>
      <c r="N510" s="335"/>
    </row>
    <row r="511" spans="1:14" ht="15.75" customHeight="1">
      <c r="A511" s="553" t="s">
        <v>357</v>
      </c>
      <c r="B511" s="138" t="s">
        <v>95</v>
      </c>
      <c r="C511" s="340" t="s">
        <v>335</v>
      </c>
      <c r="D511" s="1592">
        <v>4320.24</v>
      </c>
      <c r="E511" s="1686"/>
      <c r="F511" s="1657"/>
      <c r="G511" s="543"/>
      <c r="H511" s="1657"/>
      <c r="I511" s="1669"/>
      <c r="J511" s="1669"/>
      <c r="K511" s="469"/>
      <c r="L511" s="469"/>
      <c r="M511" s="615"/>
      <c r="N511" s="125"/>
    </row>
    <row r="512" spans="1:14" ht="15.75" customHeight="1">
      <c r="A512" s="553">
        <v>46</v>
      </c>
      <c r="B512" s="138" t="s">
        <v>95</v>
      </c>
      <c r="C512" s="340" t="s">
        <v>359</v>
      </c>
      <c r="D512" s="543">
        <v>90421</v>
      </c>
      <c r="E512" s="1686"/>
      <c r="F512" s="1657"/>
      <c r="G512" s="543"/>
      <c r="H512" s="1657"/>
      <c r="I512" s="1417"/>
      <c r="J512" s="1664"/>
      <c r="K512" s="572"/>
      <c r="L512" s="120"/>
      <c r="M512" s="116"/>
      <c r="N512" s="125"/>
    </row>
    <row r="513" spans="1:14" ht="15.75" customHeight="1">
      <c r="A513" s="1954" t="s">
        <v>242</v>
      </c>
      <c r="B513" s="1954"/>
      <c r="C513" s="1955"/>
      <c r="D513" s="1294">
        <f aca="true" t="shared" si="67" ref="D513:J513">SUM(D514)</f>
        <v>0</v>
      </c>
      <c r="E513" s="1294">
        <f t="shared" si="67"/>
        <v>0</v>
      </c>
      <c r="F513" s="1754">
        <f t="shared" si="67"/>
        <v>11757.22</v>
      </c>
      <c r="G513" s="1754">
        <f t="shared" si="67"/>
        <v>11757.22</v>
      </c>
      <c r="H513" s="1294">
        <f t="shared" si="67"/>
        <v>0</v>
      </c>
      <c r="I513" s="964">
        <f t="shared" si="67"/>
        <v>0</v>
      </c>
      <c r="J513" s="965">
        <f t="shared" si="67"/>
        <v>0</v>
      </c>
      <c r="K513" s="965"/>
      <c r="L513" s="966"/>
      <c r="M513" s="967"/>
      <c r="N513" s="125"/>
    </row>
    <row r="514" spans="1:14" ht="15.75" customHeight="1">
      <c r="A514" t="s">
        <v>373</v>
      </c>
      <c r="B514" s="948" t="s">
        <v>453</v>
      </c>
      <c r="C514" s="914" t="s">
        <v>454</v>
      </c>
      <c r="D514" s="260"/>
      <c r="E514" s="1686"/>
      <c r="F514" s="1867">
        <v>11757.22</v>
      </c>
      <c r="G514" s="1755">
        <v>11757.22</v>
      </c>
      <c r="H514" s="1657"/>
      <c r="I514" s="1417"/>
      <c r="J514" s="1664"/>
      <c r="K514" s="572"/>
      <c r="L514" s="991"/>
      <c r="M514" s="116"/>
      <c r="N514" s="125"/>
    </row>
    <row r="515" spans="1:14" ht="15.75" customHeight="1" thickBot="1">
      <c r="A515" s="1948" t="s">
        <v>229</v>
      </c>
      <c r="B515" s="1949"/>
      <c r="C515" s="968"/>
      <c r="D515" s="1294">
        <f aca="true" t="shared" si="68" ref="D515:J515">SUM(D516)</f>
        <v>0</v>
      </c>
      <c r="E515" s="1294">
        <f t="shared" si="68"/>
        <v>0</v>
      </c>
      <c r="F515" s="1294">
        <f t="shared" si="68"/>
        <v>0</v>
      </c>
      <c r="G515" s="1294">
        <f t="shared" si="68"/>
        <v>0</v>
      </c>
      <c r="H515" s="1294">
        <f t="shared" si="68"/>
        <v>0</v>
      </c>
      <c r="I515" s="964">
        <f t="shared" si="68"/>
        <v>0</v>
      </c>
      <c r="J515" s="969">
        <f t="shared" si="68"/>
        <v>0</v>
      </c>
      <c r="K515" s="969"/>
      <c r="L515" s="970"/>
      <c r="M515" s="971"/>
      <c r="N515" s="125"/>
    </row>
    <row r="516" spans="1:14" ht="15.75" customHeight="1" thickBot="1">
      <c r="A516" s="1045"/>
      <c r="B516" s="1046" t="s">
        <v>230</v>
      </c>
      <c r="C516" s="1047" t="s">
        <v>114</v>
      </c>
      <c r="D516" s="1295"/>
      <c r="E516" s="1687"/>
      <c r="F516" s="1658"/>
      <c r="G516" s="1295"/>
      <c r="H516" s="1658"/>
      <c r="I516" s="1662"/>
      <c r="J516" s="1663"/>
      <c r="K516" s="1048"/>
      <c r="L516" s="1049"/>
      <c r="M516" s="1050"/>
      <c r="N516" s="125"/>
    </row>
    <row r="517" spans="1:14" ht="15.75" customHeight="1" thickBot="1">
      <c r="A517" s="1052" t="s">
        <v>196</v>
      </c>
      <c r="B517" s="1053"/>
      <c r="C517" s="1054"/>
      <c r="D517" s="1530">
        <f aca="true" t="shared" si="69" ref="D517:J517">SUM(D518:D520)</f>
        <v>1695.47</v>
      </c>
      <c r="E517" s="1296">
        <f t="shared" si="69"/>
        <v>0</v>
      </c>
      <c r="F517" s="1879">
        <f>SUM(F518:F520)</f>
        <v>3984</v>
      </c>
      <c r="G517" s="1880">
        <f t="shared" si="69"/>
        <v>3984</v>
      </c>
      <c r="H517" s="1296">
        <f t="shared" si="69"/>
        <v>0</v>
      </c>
      <c r="I517" s="1055">
        <f t="shared" si="69"/>
        <v>0</v>
      </c>
      <c r="J517" s="1056">
        <f t="shared" si="69"/>
        <v>0</v>
      </c>
      <c r="K517" s="1056"/>
      <c r="L517" s="1057"/>
      <c r="M517" s="1058"/>
      <c r="N517" s="125"/>
    </row>
    <row r="518" spans="1:14" ht="15.75" customHeight="1">
      <c r="A518" s="803" t="s">
        <v>305</v>
      </c>
      <c r="B518" s="137" t="s">
        <v>315</v>
      </c>
      <c r="C518" s="353" t="s">
        <v>474</v>
      </c>
      <c r="D518" s="1202"/>
      <c r="E518" s="1688"/>
      <c r="F518" s="1821">
        <v>3680</v>
      </c>
      <c r="G518" s="1859">
        <v>3680</v>
      </c>
      <c r="H518" s="1383"/>
      <c r="I518" s="1416"/>
      <c r="J518" s="1666"/>
      <c r="K518" s="454"/>
      <c r="L518" s="383"/>
      <c r="M518" s="1051"/>
      <c r="N518" s="125"/>
    </row>
    <row r="519" spans="1:14" ht="15.75" customHeight="1">
      <c r="A519" s="803">
        <v>41</v>
      </c>
      <c r="B519" s="137"/>
      <c r="C519" s="353" t="s">
        <v>450</v>
      </c>
      <c r="D519" s="1202"/>
      <c r="E519" s="1688"/>
      <c r="F519" s="1821">
        <v>304</v>
      </c>
      <c r="G519" s="1859">
        <v>304</v>
      </c>
      <c r="H519" s="1383"/>
      <c r="I519" s="1416"/>
      <c r="J519" s="1666"/>
      <c r="K519" s="454"/>
      <c r="L519" s="383"/>
      <c r="M519" s="1051"/>
      <c r="N519" s="125"/>
    </row>
    <row r="520" spans="1:14" ht="15.75" customHeight="1">
      <c r="A520" s="553" t="s">
        <v>379</v>
      </c>
      <c r="B520" s="138" t="s">
        <v>93</v>
      </c>
      <c r="C520" s="6" t="s">
        <v>314</v>
      </c>
      <c r="D520" s="1173">
        <v>1695.47</v>
      </c>
      <c r="E520" s="1689"/>
      <c r="F520" s="1370"/>
      <c r="G520" s="1173"/>
      <c r="H520" s="1401"/>
      <c r="I520" s="1417"/>
      <c r="J520" s="1664"/>
      <c r="K520" s="1103"/>
      <c r="L520" s="120"/>
      <c r="M520" s="116"/>
      <c r="N520" s="125"/>
    </row>
    <row r="521" spans="1:14" ht="15.75" customHeight="1" thickBot="1">
      <c r="A521" s="895" t="s">
        <v>171</v>
      </c>
      <c r="B521" s="896"/>
      <c r="C521" s="897"/>
      <c r="D521" s="1507">
        <f>SUM(D522:D527)</f>
        <v>40776.310000000005</v>
      </c>
      <c r="E521" s="1743">
        <f>SUM(E522:E527)</f>
        <v>6214.67</v>
      </c>
      <c r="F521" s="1743">
        <f>SUM(F522:F524)</f>
        <v>54426.96</v>
      </c>
      <c r="G521" s="1293">
        <f>SUM(G522:G524)</f>
        <v>0</v>
      </c>
      <c r="H521" s="1297">
        <f>SUM(H522:H527)</f>
        <v>0</v>
      </c>
      <c r="I521" s="931">
        <f>SUM(I522:I529)</f>
        <v>0</v>
      </c>
      <c r="J521" s="900">
        <f>SUM(J522:J529)</f>
        <v>0</v>
      </c>
      <c r="K521" s="900"/>
      <c r="L521" s="901"/>
      <c r="M521" s="902"/>
      <c r="N521" s="125"/>
    </row>
    <row r="522" spans="1:15" ht="15.75" customHeight="1">
      <c r="A522" s="804">
        <v>46.41</v>
      </c>
      <c r="B522" s="656" t="s">
        <v>255</v>
      </c>
      <c r="C522" s="657" t="s">
        <v>331</v>
      </c>
      <c r="D522" s="1586"/>
      <c r="E522" s="1688"/>
      <c r="F522" s="1384">
        <v>54426.96</v>
      </c>
      <c r="G522" s="1848">
        <v>0</v>
      </c>
      <c r="H522" s="1383"/>
      <c r="I522" s="1416"/>
      <c r="J522" s="1665"/>
      <c r="K522" s="658"/>
      <c r="L522" s="655"/>
      <c r="M522" s="678"/>
      <c r="N522" s="125"/>
      <c r="O522" s="444"/>
    </row>
    <row r="523" spans="1:15" ht="15.75" customHeight="1">
      <c r="A523" s="804" t="s">
        <v>394</v>
      </c>
      <c r="B523" s="656"/>
      <c r="C523" s="950" t="s">
        <v>330</v>
      </c>
      <c r="D523" s="1218">
        <v>3197.37</v>
      </c>
      <c r="E523" s="1733">
        <v>709.9</v>
      </c>
      <c r="F523" s="1383"/>
      <c r="G523" s="1627"/>
      <c r="H523" s="1383"/>
      <c r="I523" s="1416"/>
      <c r="J523" s="1665"/>
      <c r="K523" s="658"/>
      <c r="L523" s="655"/>
      <c r="M523" s="678"/>
      <c r="N523" s="125"/>
      <c r="O523" s="444"/>
    </row>
    <row r="524" spans="1:14" ht="13.5" thickBot="1">
      <c r="A524" s="804" t="s">
        <v>393</v>
      </c>
      <c r="B524" s="478"/>
      <c r="C524" s="950" t="s">
        <v>392</v>
      </c>
      <c r="D524" s="1218"/>
      <c r="E524" s="1732">
        <v>5504.77</v>
      </c>
      <c r="F524" s="1401"/>
      <c r="G524" s="1071"/>
      <c r="H524" s="1401"/>
      <c r="I524" s="1417"/>
      <c r="J524" s="1664"/>
      <c r="K524" s="481"/>
      <c r="L524" s="482"/>
      <c r="M524" s="679"/>
      <c r="N524" s="125"/>
    </row>
    <row r="525" spans="1:14" ht="13.5" thickBot="1">
      <c r="A525" s="1052" t="s">
        <v>196</v>
      </c>
      <c r="B525" s="1053"/>
      <c r="C525" s="1054"/>
      <c r="D525" s="1298"/>
      <c r="E525" s="1298"/>
      <c r="F525" s="1873">
        <f>SUM(F526:F527)</f>
        <v>650</v>
      </c>
      <c r="G525" s="1761">
        <f>SUM(G526:G527)</f>
        <v>1148</v>
      </c>
      <c r="H525" s="1298"/>
      <c r="I525" s="1124"/>
      <c r="J525" s="1125"/>
      <c r="K525" s="1125"/>
      <c r="L525" s="1126"/>
      <c r="M525" s="1127"/>
      <c r="N525" s="125"/>
    </row>
    <row r="526" spans="1:14" ht="12.75">
      <c r="A526" s="1533">
        <v>46</v>
      </c>
      <c r="B526" s="1538" t="s">
        <v>364</v>
      </c>
      <c r="C526" s="1534" t="s">
        <v>382</v>
      </c>
      <c r="D526" s="1174">
        <v>37578.94</v>
      </c>
      <c r="E526" s="1535"/>
      <c r="F526" s="1450"/>
      <c r="G526" s="1535"/>
      <c r="H526" s="1450"/>
      <c r="I526" s="1662"/>
      <c r="J526" s="1663"/>
      <c r="K526" s="1536"/>
      <c r="L526" s="1537"/>
      <c r="M526" s="946"/>
      <c r="N526" s="125"/>
    </row>
    <row r="527" spans="1:14" ht="12.75">
      <c r="A527" s="949">
        <v>46</v>
      </c>
      <c r="B527" s="478" t="s">
        <v>451</v>
      </c>
      <c r="C527" s="950" t="s">
        <v>452</v>
      </c>
      <c r="D527" s="1299"/>
      <c r="E527" s="1535"/>
      <c r="F527" s="1450">
        <v>650</v>
      </c>
      <c r="G527" s="1864">
        <v>1148</v>
      </c>
      <c r="H527" s="1450"/>
      <c r="I527" s="1662"/>
      <c r="J527" s="1663"/>
      <c r="K527" s="923"/>
      <c r="L527" s="924"/>
      <c r="M527" s="925"/>
      <c r="N527" s="125"/>
    </row>
    <row r="528" spans="1:14" ht="12.75">
      <c r="A528" s="1924"/>
      <c r="B528" s="1925"/>
      <c r="C528" s="1926"/>
      <c r="D528" s="1292">
        <f>SUM(D529)</f>
        <v>0</v>
      </c>
      <c r="E528" s="1292">
        <f>SUM(E529:E530)</f>
        <v>2748</v>
      </c>
      <c r="F528" s="1292">
        <f>SUM(F529:F530)</f>
        <v>9914.2</v>
      </c>
      <c r="G528" s="1292">
        <f>SUM(G529:G530)</f>
        <v>10198.2</v>
      </c>
      <c r="H528" s="1292">
        <f>SUM(H529)</f>
        <v>0</v>
      </c>
      <c r="I528" s="926"/>
      <c r="J528" s="927"/>
      <c r="K528" s="927"/>
      <c r="L528" s="945"/>
      <c r="M528" s="946"/>
      <c r="N528" s="125"/>
    </row>
    <row r="529" spans="1:14" ht="13.5" thickBot="1">
      <c r="A529" s="526" t="s">
        <v>475</v>
      </c>
      <c r="B529" s="527" t="s">
        <v>298</v>
      </c>
      <c r="C529" s="654" t="s">
        <v>412</v>
      </c>
      <c r="D529" s="1062"/>
      <c r="E529" s="1174">
        <v>2748</v>
      </c>
      <c r="F529" s="1445">
        <v>2500</v>
      </c>
      <c r="G529" s="1062">
        <v>2784</v>
      </c>
      <c r="H529" s="1445"/>
      <c r="I529" s="1662"/>
      <c r="J529" s="1663"/>
      <c r="K529" s="923"/>
      <c r="L529" s="924"/>
      <c r="M529" s="925"/>
      <c r="N529" s="125"/>
    </row>
    <row r="530" spans="1:14" ht="12.75">
      <c r="A530" s="1639"/>
      <c r="B530" s="1640"/>
      <c r="C530" s="528" t="s">
        <v>413</v>
      </c>
      <c r="D530" s="1062"/>
      <c r="E530" s="1714"/>
      <c r="F530" s="1445">
        <v>7414.2</v>
      </c>
      <c r="G530" s="1062">
        <v>7414.2</v>
      </c>
      <c r="H530" s="1445"/>
      <c r="I530" s="1662"/>
      <c r="J530" s="1663"/>
      <c r="K530" s="923"/>
      <c r="L530" s="924"/>
      <c r="M530" s="925"/>
      <c r="N530" s="125"/>
    </row>
    <row r="531" spans="1:14" ht="12.75">
      <c r="A531" s="1933" t="s">
        <v>247</v>
      </c>
      <c r="B531" s="1934"/>
      <c r="C531" s="926"/>
      <c r="D531" s="1292">
        <f>SUM(D532)</f>
        <v>0</v>
      </c>
      <c r="E531" s="1292">
        <f>SUM(E532)</f>
        <v>0</v>
      </c>
      <c r="F531" s="1292">
        <f>SUM(F532)</f>
        <v>0</v>
      </c>
      <c r="G531" s="1292">
        <f>SUM(G532)</f>
        <v>0</v>
      </c>
      <c r="H531" s="1292">
        <f>SUM(H532)</f>
        <v>0</v>
      </c>
      <c r="I531" s="926">
        <f>SUM(I532:I534)</f>
        <v>0</v>
      </c>
      <c r="J531" s="927">
        <f>SUM(J532:J534)</f>
        <v>0</v>
      </c>
      <c r="K531" s="927"/>
      <c r="L531" s="945"/>
      <c r="M531" s="946"/>
      <c r="N531" s="125"/>
    </row>
    <row r="532" spans="1:14" ht="12.75">
      <c r="A532" s="526">
        <v>41.46</v>
      </c>
      <c r="B532" s="947" t="s">
        <v>203</v>
      </c>
      <c r="C532" s="528" t="s">
        <v>248</v>
      </c>
      <c r="D532" s="1062"/>
      <c r="E532" s="1179"/>
      <c r="F532" s="1445"/>
      <c r="G532" s="1062"/>
      <c r="H532" s="1445"/>
      <c r="I532" s="1662"/>
      <c r="J532" s="1663"/>
      <c r="K532" s="923"/>
      <c r="L532" s="924"/>
      <c r="M532" s="925"/>
      <c r="N532" s="125"/>
    </row>
    <row r="533" spans="1:14" ht="12.75">
      <c r="A533" s="943" t="s">
        <v>253</v>
      </c>
      <c r="B533" s="944"/>
      <c r="C533" s="926"/>
      <c r="D533" s="1292">
        <f>SUM(D534:D535)</f>
        <v>0</v>
      </c>
      <c r="E533" s="1292">
        <f>SUM(E534:E535)</f>
        <v>154.19</v>
      </c>
      <c r="F533" s="1292">
        <f>SUM(F534:F535)</f>
        <v>0</v>
      </c>
      <c r="G533" s="1292">
        <f>SUM(G534:G535)</f>
        <v>0</v>
      </c>
      <c r="H533" s="1292">
        <f>SUM(H534:H535)</f>
        <v>0</v>
      </c>
      <c r="I533" s="926"/>
      <c r="J533" s="927"/>
      <c r="K533" s="927"/>
      <c r="L533" s="945"/>
      <c r="M533" s="946"/>
      <c r="N533" s="125"/>
    </row>
    <row r="534" spans="1:15" ht="12.75">
      <c r="A534" s="526">
        <v>41</v>
      </c>
      <c r="B534" s="527" t="s">
        <v>188</v>
      </c>
      <c r="C534" s="528" t="s">
        <v>254</v>
      </c>
      <c r="D534" s="1062"/>
      <c r="E534" s="1179"/>
      <c r="F534" s="1445"/>
      <c r="G534" s="1062"/>
      <c r="H534" s="1445"/>
      <c r="I534" s="1662"/>
      <c r="J534" s="1663"/>
      <c r="K534" s="923"/>
      <c r="L534" s="924"/>
      <c r="M534" s="925"/>
      <c r="N534" s="125"/>
      <c r="O534" s="11"/>
    </row>
    <row r="535" spans="1:15" ht="12.75">
      <c r="A535" s="477">
        <v>43</v>
      </c>
      <c r="B535" s="478"/>
      <c r="C535" s="479" t="s">
        <v>391</v>
      </c>
      <c r="D535" s="1061"/>
      <c r="E535" s="1178">
        <v>154.19</v>
      </c>
      <c r="F535" s="1440"/>
      <c r="G535" s="1061"/>
      <c r="H535" s="1440"/>
      <c r="I535" s="1417"/>
      <c r="J535" s="1664"/>
      <c r="K535" s="481"/>
      <c r="L535" s="482"/>
      <c r="M535" s="679"/>
      <c r="N535" s="125"/>
      <c r="O535" s="11"/>
    </row>
    <row r="536" spans="1:15" ht="13.5" thickBot="1">
      <c r="A536" s="1927" t="s">
        <v>264</v>
      </c>
      <c r="B536" s="1928"/>
      <c r="C536" s="1929"/>
      <c r="D536" s="1293">
        <f>SUM(D537)</f>
        <v>0</v>
      </c>
      <c r="E536" s="1293">
        <f>SUM(E537)</f>
        <v>196372.85</v>
      </c>
      <c r="F536" s="1293">
        <f>SUM(F537)</f>
        <v>0</v>
      </c>
      <c r="G536" s="1293">
        <f>SUM(G537:G538)</f>
        <v>0</v>
      </c>
      <c r="H536" s="1293">
        <f>SUM(H537)</f>
        <v>0</v>
      </c>
      <c r="I536" s="899"/>
      <c r="J536" s="961"/>
      <c r="K536" s="961"/>
      <c r="L536" s="962"/>
      <c r="M536" s="963"/>
      <c r="N536" s="125"/>
      <c r="O536" s="11"/>
    </row>
    <row r="537" spans="1:15" ht="13.5" thickBot="1">
      <c r="A537" s="955" t="s">
        <v>418</v>
      </c>
      <c r="B537" s="956" t="s">
        <v>265</v>
      </c>
      <c r="C537" s="957" t="s">
        <v>417</v>
      </c>
      <c r="D537" s="1300"/>
      <c r="E537" s="1690">
        <v>196372.85</v>
      </c>
      <c r="F537" s="1659"/>
      <c r="G537" s="1300"/>
      <c r="H537" s="1659"/>
      <c r="I537" s="1660"/>
      <c r="J537" s="1661"/>
      <c r="K537" s="958"/>
      <c r="L537" s="959"/>
      <c r="M537" s="960"/>
      <c r="N537" s="125"/>
      <c r="O537" s="11"/>
    </row>
    <row r="538" spans="1:15" ht="13.5" thickBot="1">
      <c r="A538" s="955" t="s">
        <v>419</v>
      </c>
      <c r="B538" s="956"/>
      <c r="C538" s="957" t="s">
        <v>435</v>
      </c>
      <c r="D538" s="1300"/>
      <c r="E538" s="1690">
        <v>11064.25</v>
      </c>
      <c r="F538" s="1659"/>
      <c r="G538" s="1300"/>
      <c r="H538" s="1659"/>
      <c r="I538" s="1660"/>
      <c r="J538" s="1661"/>
      <c r="K538" s="958"/>
      <c r="L538" s="959"/>
      <c r="M538" s="960"/>
      <c r="N538" s="125"/>
      <c r="O538" s="11"/>
    </row>
    <row r="539" spans="1:14" ht="13.5" thickBot="1">
      <c r="A539" s="1941" t="s">
        <v>115</v>
      </c>
      <c r="B539" s="1942"/>
      <c r="C539" s="1943"/>
      <c r="D539" s="483">
        <f>SUM(D498+D507+D517+D521+D528+D531+D533+D536)</f>
        <v>137685.02000000002</v>
      </c>
      <c r="E539" s="483">
        <f>SUM(E498+E507+E517+E521+E528+E531+E533+E536+E538)</f>
        <v>219607.56</v>
      </c>
      <c r="F539" s="483">
        <f>SUM(F499+F503+F507+F517+F521+F525+F528+F531+F533+F536)</f>
        <v>95549.18</v>
      </c>
      <c r="G539" s="1274">
        <f>SUM(G498+G503+G507+G517+G521+G525+G528+G531+G533+G536)</f>
        <v>40784.22</v>
      </c>
      <c r="H539" s="483">
        <f>SUM(H498+H507+H517+H521+H528+H531+H533+H536+H503)</f>
        <v>0</v>
      </c>
      <c r="I539" s="480">
        <f>SUM(I498+I503+I507+I515+I517+I521)</f>
        <v>0</v>
      </c>
      <c r="J539" s="480">
        <f>SUM(J498+J503+J507+J515+J517+J521)</f>
        <v>0</v>
      </c>
      <c r="K539" s="480"/>
      <c r="L539" s="480">
        <f>SUM(L498+L503+L507)</f>
        <v>0</v>
      </c>
      <c r="M539" s="680">
        <f>SUM(M498+M503+M507)</f>
        <v>0</v>
      </c>
      <c r="N539" s="125"/>
    </row>
    <row r="540" spans="1:14" ht="15.75" thickBot="1">
      <c r="A540" s="1935"/>
      <c r="B540" s="1936"/>
      <c r="C540" s="1937"/>
      <c r="D540" s="1696" t="s">
        <v>174</v>
      </c>
      <c r="E540" s="1696" t="s">
        <v>174</v>
      </c>
      <c r="F540" s="1696" t="s">
        <v>319</v>
      </c>
      <c r="G540" s="1697" t="s">
        <v>332</v>
      </c>
      <c r="H540" s="1696" t="s">
        <v>250</v>
      </c>
      <c r="I540" s="1696" t="s">
        <v>250</v>
      </c>
      <c r="J540" s="1696" t="s">
        <v>250</v>
      </c>
      <c r="K540" s="1698"/>
      <c r="L540" s="1696"/>
      <c r="M540" s="1699"/>
      <c r="N540" s="125"/>
    </row>
    <row r="541" spans="1:14" ht="15.75" thickBot="1">
      <c r="A541" s="1938" t="s">
        <v>118</v>
      </c>
      <c r="B541" s="1939"/>
      <c r="C541" s="1940"/>
      <c r="D541" s="1700">
        <v>2021</v>
      </c>
      <c r="E541" s="1700">
        <v>2022</v>
      </c>
      <c r="F541" s="1700">
        <v>2023</v>
      </c>
      <c r="G541" s="1760">
        <v>2023</v>
      </c>
      <c r="H541" s="1700">
        <v>2024</v>
      </c>
      <c r="I541" s="1700">
        <v>2025</v>
      </c>
      <c r="J541" s="1700">
        <v>2026</v>
      </c>
      <c r="K541" s="455"/>
      <c r="L541" s="357"/>
      <c r="M541" s="1701"/>
      <c r="N541" s="125"/>
    </row>
    <row r="542" spans="1:14" ht="12.75">
      <c r="A542" s="805" t="s">
        <v>113</v>
      </c>
      <c r="B542" s="354"/>
      <c r="C542" s="355"/>
      <c r="D542" s="928">
        <f aca="true" t="shared" si="70" ref="D542:J542">SUM(D491)</f>
        <v>591929.29</v>
      </c>
      <c r="E542" s="1691">
        <f t="shared" si="70"/>
        <v>633037.6199999999</v>
      </c>
      <c r="F542" s="1335">
        <f t="shared" si="70"/>
        <v>636788.0200000001</v>
      </c>
      <c r="G542" s="1276">
        <f t="shared" si="70"/>
        <v>626863.9199999999</v>
      </c>
      <c r="H542" s="1335">
        <f t="shared" si="70"/>
        <v>636492.3300000001</v>
      </c>
      <c r="I542" s="1335">
        <f t="shared" si="70"/>
        <v>625992.3300000001</v>
      </c>
      <c r="J542" s="1336">
        <f t="shared" si="70"/>
        <v>625992.3300000001</v>
      </c>
      <c r="K542" s="342"/>
      <c r="L542" s="342"/>
      <c r="M542" s="356"/>
      <c r="N542" s="125"/>
    </row>
    <row r="543" spans="1:14" ht="12.75">
      <c r="A543" s="806" t="s">
        <v>115</v>
      </c>
      <c r="B543" s="347"/>
      <c r="C543" s="348"/>
      <c r="D543" s="559">
        <f aca="true" t="shared" si="71" ref="D543:J543">SUM(D539)</f>
        <v>137685.02000000002</v>
      </c>
      <c r="E543" s="1692">
        <f t="shared" si="71"/>
        <v>219607.56</v>
      </c>
      <c r="F543" s="1337">
        <f>SUM(F539)</f>
        <v>95549.18</v>
      </c>
      <c r="G543" s="1277">
        <f>SUM(G539)</f>
        <v>40784.22</v>
      </c>
      <c r="H543" s="1337">
        <f>SUM(H539)</f>
        <v>0</v>
      </c>
      <c r="I543" s="1338">
        <f t="shared" si="71"/>
        <v>0</v>
      </c>
      <c r="J543" s="1339">
        <f t="shared" si="71"/>
        <v>0</v>
      </c>
      <c r="K543" s="123"/>
      <c r="L543" s="123"/>
      <c r="M543" s="122"/>
      <c r="N543" s="125"/>
    </row>
    <row r="544" spans="1:14" ht="13.5" thickBot="1">
      <c r="A544" s="807" t="s">
        <v>116</v>
      </c>
      <c r="B544" s="349"/>
      <c r="C544" s="350"/>
      <c r="D544" s="929"/>
      <c r="E544" s="1693"/>
      <c r="F544" s="1340"/>
      <c r="G544" s="1275"/>
      <c r="H544" s="1340"/>
      <c r="I544" s="1341"/>
      <c r="J544" s="1341"/>
      <c r="K544" s="351"/>
      <c r="L544" s="351"/>
      <c r="M544" s="351"/>
      <c r="N544" s="125"/>
    </row>
    <row r="545" spans="1:14" ht="13.5" thickBot="1">
      <c r="A545" s="1930" t="s">
        <v>117</v>
      </c>
      <c r="B545" s="1931"/>
      <c r="C545" s="1932"/>
      <c r="D545" s="930">
        <f aca="true" t="shared" si="72" ref="D545:J545">SUM(D542:D544)</f>
        <v>729614.31</v>
      </c>
      <c r="E545" s="930">
        <f t="shared" si="72"/>
        <v>852645.1799999999</v>
      </c>
      <c r="F545" s="930">
        <f>SUM(F542:F544)</f>
        <v>732337.2000000002</v>
      </c>
      <c r="G545" s="1278">
        <f>SUM(G542:G544)</f>
        <v>667648.1399999999</v>
      </c>
      <c r="H545" s="930">
        <f t="shared" si="72"/>
        <v>636492.3300000001</v>
      </c>
      <c r="I545" s="930">
        <f t="shared" si="72"/>
        <v>625992.3300000001</v>
      </c>
      <c r="J545" s="489">
        <f t="shared" si="72"/>
        <v>625992.3300000001</v>
      </c>
      <c r="K545" s="361"/>
      <c r="L545" s="361">
        <f>SUM(L542:L544)</f>
        <v>0</v>
      </c>
      <c r="M545" s="338">
        <f>SUM(M542:M544)</f>
        <v>0</v>
      </c>
      <c r="N545" s="125"/>
    </row>
    <row r="546" spans="1:14" ht="15.75" thickBot="1">
      <c r="A546" s="808"/>
      <c r="B546" s="362"/>
      <c r="C546" s="363"/>
      <c r="D546" s="428"/>
      <c r="E546" s="428"/>
      <c r="F546" s="428"/>
      <c r="G546" s="1245"/>
      <c r="H546" s="428"/>
      <c r="I546" s="364"/>
      <c r="J546" s="365"/>
      <c r="K546" s="365"/>
      <c r="L546" s="365"/>
      <c r="M546" s="681"/>
      <c r="N546" s="360"/>
    </row>
    <row r="547" spans="1:14" ht="15.75" thickBot="1">
      <c r="A547" s="1905" t="s">
        <v>122</v>
      </c>
      <c r="B547" s="1905"/>
      <c r="C547" s="1905"/>
      <c r="D547" s="1290">
        <f>SUM(D548-D549)</f>
        <v>211128.17999999993</v>
      </c>
      <c r="E547" s="1290">
        <f>SUM(E548-E549)</f>
        <v>24832.530000000028</v>
      </c>
      <c r="F547" s="1290">
        <f>SUM(F548-F549)</f>
        <v>7899.689999999828</v>
      </c>
      <c r="G547" s="1290">
        <f>SUM(G548-G549)</f>
        <v>66052.20000000007</v>
      </c>
      <c r="H547" s="1290">
        <f>SUM(H548-H549)</f>
        <v>11031.079999999958</v>
      </c>
      <c r="I547" s="1291">
        <f>I548-I549</f>
        <v>19132.669999999925</v>
      </c>
      <c r="J547" s="1291">
        <f>J548-J549</f>
        <v>39133.07999999996</v>
      </c>
      <c r="K547" s="634"/>
      <c r="L547" s="388"/>
      <c r="M547" s="388"/>
      <c r="N547" s="124"/>
    </row>
    <row r="548" spans="1:14" ht="12.75">
      <c r="A548" s="1918" t="s">
        <v>119</v>
      </c>
      <c r="B548" s="1918"/>
      <c r="C548" s="1918"/>
      <c r="D548" s="1151">
        <v>940742.49</v>
      </c>
      <c r="E548" s="1694">
        <v>877477.71</v>
      </c>
      <c r="F548" s="1342">
        <v>740236.89</v>
      </c>
      <c r="G548" s="1151">
        <v>733700.34</v>
      </c>
      <c r="H548" s="1342">
        <v>647523.41</v>
      </c>
      <c r="I548" s="1343">
        <v>645125</v>
      </c>
      <c r="J548" s="1344">
        <v>665125.41</v>
      </c>
      <c r="K548" s="389"/>
      <c r="L548" s="389"/>
      <c r="M548" s="389"/>
      <c r="N548" s="124"/>
    </row>
    <row r="549" spans="1:14" ht="13.5" thickBot="1">
      <c r="A549" s="1904" t="s">
        <v>120</v>
      </c>
      <c r="B549" s="1904"/>
      <c r="C549" s="1904"/>
      <c r="D549" s="624">
        <f aca="true" t="shared" si="73" ref="D549:J549">SUM(D545)</f>
        <v>729614.31</v>
      </c>
      <c r="E549" s="1695">
        <f t="shared" si="73"/>
        <v>852645.1799999999</v>
      </c>
      <c r="F549" s="1345">
        <f>SUM(F545)</f>
        <v>732337.2000000002</v>
      </c>
      <c r="G549" s="624">
        <f>SUM(G545)</f>
        <v>667648.1399999999</v>
      </c>
      <c r="H549" s="1345">
        <f t="shared" si="73"/>
        <v>636492.3300000001</v>
      </c>
      <c r="I549" s="1346">
        <f t="shared" si="73"/>
        <v>625992.3300000001</v>
      </c>
      <c r="J549" s="1346">
        <f t="shared" si="73"/>
        <v>625992.3300000001</v>
      </c>
      <c r="K549" s="1003"/>
      <c r="L549" s="1003">
        <f>SUM(L545)</f>
        <v>0</v>
      </c>
      <c r="M549" s="1003">
        <f>SUM(M545)</f>
        <v>0</v>
      </c>
      <c r="N549" s="125"/>
    </row>
    <row r="550" spans="1:15" ht="12.75">
      <c r="A550" s="11"/>
      <c r="B550" s="358"/>
      <c r="C550" s="125"/>
      <c r="D550" s="125"/>
      <c r="E550" s="125"/>
      <c r="F550" s="125"/>
      <c r="G550" s="125"/>
      <c r="H550" s="125"/>
      <c r="I550" s="359"/>
      <c r="J550" s="359"/>
      <c r="K550" s="359"/>
      <c r="L550" s="359"/>
      <c r="M550" s="359"/>
      <c r="N550" s="125"/>
      <c r="O550" s="125"/>
    </row>
    <row r="551" spans="1:15" s="858" customFormat="1" ht="15.75">
      <c r="A551" s="1919" t="s">
        <v>477</v>
      </c>
      <c r="B551" s="1920"/>
      <c r="C551" s="1920"/>
      <c r="D551" s="856" t="s">
        <v>299</v>
      </c>
      <c r="E551" s="856"/>
      <c r="F551" s="856"/>
      <c r="G551" s="856"/>
      <c r="H551" s="856"/>
      <c r="I551" s="857"/>
      <c r="J551" s="857"/>
      <c r="K551" s="857"/>
      <c r="L551" s="857"/>
      <c r="M551" s="857"/>
      <c r="N551" s="857"/>
      <c r="O551" s="856"/>
    </row>
    <row r="552" spans="1:15" ht="15.75">
      <c r="A552" s="1903" t="s">
        <v>476</v>
      </c>
      <c r="B552" s="1903"/>
      <c r="C552" s="1903"/>
      <c r="D552" s="725"/>
      <c r="E552" s="725"/>
      <c r="F552" s="725"/>
      <c r="G552" s="726"/>
      <c r="H552" s="727"/>
      <c r="I552" s="728"/>
      <c r="J552" s="725"/>
      <c r="K552" s="725"/>
      <c r="L552" s="725"/>
      <c r="M552" s="725"/>
      <c r="N552" s="725"/>
      <c r="O552" s="124"/>
    </row>
    <row r="553" spans="1:16" ht="15">
      <c r="A553" s="1881" t="s">
        <v>478</v>
      </c>
      <c r="B553" s="1881"/>
      <c r="C553" s="1881"/>
      <c r="D553" s="1881"/>
      <c r="E553" s="1881"/>
      <c r="F553" s="731"/>
      <c r="G553" s="732"/>
      <c r="H553" s="733"/>
      <c r="I553" s="734"/>
      <c r="J553" s="731"/>
      <c r="K553" s="731"/>
      <c r="L553" s="731"/>
      <c r="M553" s="731"/>
      <c r="N553" s="731"/>
      <c r="O553" s="30"/>
      <c r="P553" s="11"/>
    </row>
    <row r="554" spans="1:17" ht="12.75">
      <c r="A554" s="729"/>
      <c r="B554" s="729"/>
      <c r="C554" s="735"/>
      <c r="D554" s="731"/>
      <c r="E554" s="731"/>
      <c r="F554" s="731"/>
      <c r="G554" s="732"/>
      <c r="H554" s="733"/>
      <c r="I554" s="734"/>
      <c r="J554" s="731"/>
      <c r="K554" s="731"/>
      <c r="L554" s="731"/>
      <c r="M554" s="731"/>
      <c r="N554" s="731"/>
      <c r="O554" s="52"/>
      <c r="P554" s="30"/>
      <c r="Q554" s="30"/>
    </row>
    <row r="555" spans="1:17" ht="12.75">
      <c r="A555" s="729"/>
      <c r="B555" s="339"/>
      <c r="C555" s="730"/>
      <c r="D555" s="731"/>
      <c r="E555" s="731"/>
      <c r="F555" s="731"/>
      <c r="G555" s="732"/>
      <c r="H555" s="733"/>
      <c r="I555" s="734"/>
      <c r="J555" s="731"/>
      <c r="K555" s="731"/>
      <c r="L555" s="731"/>
      <c r="M555" s="731"/>
      <c r="N555" s="731"/>
      <c r="O555" s="30"/>
      <c r="P555" s="30"/>
      <c r="Q555" s="30"/>
    </row>
    <row r="556" spans="1:17" ht="12.75">
      <c r="A556" s="736"/>
      <c r="B556" s="736"/>
      <c r="C556" s="736"/>
      <c r="D556" s="725"/>
      <c r="E556" s="725"/>
      <c r="F556" s="725"/>
      <c r="G556" s="726"/>
      <c r="H556" s="727"/>
      <c r="I556" s="728"/>
      <c r="J556" s="725"/>
      <c r="K556" s="725"/>
      <c r="L556" s="725"/>
      <c r="M556" s="725"/>
      <c r="N556" s="725"/>
      <c r="O556" s="124"/>
      <c r="P556" s="30"/>
      <c r="Q556" s="30"/>
    </row>
    <row r="557" spans="1:15" ht="12.75">
      <c r="A557" s="722"/>
      <c r="B557" s="737"/>
      <c r="C557" s="736"/>
      <c r="D557" s="403"/>
      <c r="E557" s="403"/>
      <c r="F557" s="403"/>
      <c r="G557" s="738"/>
      <c r="H557" s="737"/>
      <c r="I557" s="728"/>
      <c r="J557" s="403"/>
      <c r="K557" s="403"/>
      <c r="L557" s="403"/>
      <c r="M557" s="403"/>
      <c r="N557" s="403"/>
      <c r="O557" s="125"/>
    </row>
    <row r="558" spans="1:15" ht="12.75">
      <c r="A558" s="722"/>
      <c r="B558" s="723"/>
      <c r="C558" s="730"/>
      <c r="D558" s="731"/>
      <c r="E558" s="731"/>
      <c r="F558" s="731"/>
      <c r="G558" s="732"/>
      <c r="H558" s="733"/>
      <c r="I558" s="734"/>
      <c r="J558" s="731"/>
      <c r="K558" s="731"/>
      <c r="L558" s="731"/>
      <c r="M558" s="731"/>
      <c r="N558" s="731"/>
      <c r="O558" s="141"/>
    </row>
    <row r="559" spans="1:15" ht="12.75">
      <c r="A559" s="722"/>
      <c r="B559" s="339"/>
      <c r="C559" s="730"/>
      <c r="D559" s="731"/>
      <c r="E559" s="731"/>
      <c r="F559" s="731"/>
      <c r="G559" s="732"/>
      <c r="H559" s="733"/>
      <c r="I559" s="734"/>
      <c r="J559" s="731"/>
      <c r="K559" s="731"/>
      <c r="L559" s="731"/>
      <c r="M559" s="731"/>
      <c r="N559" s="731"/>
      <c r="O559" s="124"/>
    </row>
    <row r="560" spans="1:15" ht="12.75">
      <c r="A560" s="729"/>
      <c r="B560" s="729"/>
      <c r="C560" s="735"/>
      <c r="D560" s="731"/>
      <c r="E560" s="731"/>
      <c r="F560" s="731"/>
      <c r="G560" s="732"/>
      <c r="H560" s="733"/>
      <c r="I560" s="734"/>
      <c r="J560" s="731"/>
      <c r="K560" s="731"/>
      <c r="L560" s="731"/>
      <c r="M560" s="731"/>
      <c r="N560" s="731"/>
      <c r="O560" s="124"/>
    </row>
    <row r="561" spans="1:15" ht="12.75">
      <c r="A561" s="729"/>
      <c r="B561" s="739"/>
      <c r="C561" s="735"/>
      <c r="D561" s="740"/>
      <c r="E561" s="740"/>
      <c r="F561" s="740"/>
      <c r="G561" s="741"/>
      <c r="H561" s="742"/>
      <c r="I561" s="743"/>
      <c r="J561" s="740"/>
      <c r="K561" s="740"/>
      <c r="L561" s="740"/>
      <c r="M561" s="740"/>
      <c r="N561" s="740"/>
      <c r="O561" s="125"/>
    </row>
    <row r="562" spans="1:15" ht="12.75">
      <c r="A562" s="744"/>
      <c r="B562" s="739"/>
      <c r="C562" s="735"/>
      <c r="D562" s="740"/>
      <c r="E562" s="740"/>
      <c r="F562" s="740"/>
      <c r="G562" s="741"/>
      <c r="H562" s="742"/>
      <c r="I562" s="743"/>
      <c r="J562" s="740"/>
      <c r="K562" s="740"/>
      <c r="L562" s="740"/>
      <c r="M562" s="740"/>
      <c r="N562" s="740"/>
      <c r="O562" s="125"/>
    </row>
    <row r="563" spans="1:15" ht="12.75">
      <c r="A563" s="744"/>
      <c r="B563" s="739"/>
      <c r="C563" s="745"/>
      <c r="D563" s="740"/>
      <c r="E563" s="740"/>
      <c r="F563" s="740"/>
      <c r="G563" s="741"/>
      <c r="H563" s="742"/>
      <c r="I563" s="743"/>
      <c r="J563" s="740"/>
      <c r="K563" s="740"/>
      <c r="L563" s="740"/>
      <c r="M563" s="740"/>
      <c r="N563" s="740"/>
      <c r="O563" s="125"/>
    </row>
    <row r="564" spans="1:15" ht="12.75">
      <c r="A564" s="744"/>
      <c r="B564" s="739"/>
      <c r="C564" s="745"/>
      <c r="D564" s="740"/>
      <c r="E564" s="740"/>
      <c r="F564" s="740"/>
      <c r="G564" s="741"/>
      <c r="H564" s="742"/>
      <c r="I564" s="743"/>
      <c r="J564" s="1151"/>
      <c r="K564" s="740"/>
      <c r="L564" s="740"/>
      <c r="M564" s="740"/>
      <c r="N564" s="740"/>
      <c r="O564" s="125"/>
    </row>
    <row r="565" spans="1:15" ht="13.5" thickBot="1">
      <c r="A565" s="744"/>
      <c r="B565" s="739"/>
      <c r="C565" s="745"/>
      <c r="D565" s="740"/>
      <c r="E565" s="740"/>
      <c r="F565" s="740"/>
      <c r="G565" s="741"/>
      <c r="H565" s="742"/>
      <c r="I565" s="743"/>
      <c r="J565" s="624"/>
      <c r="K565" s="740"/>
      <c r="L565" s="740"/>
      <c r="M565" s="740"/>
      <c r="N565" s="740"/>
      <c r="O565" s="125"/>
    </row>
    <row r="566" spans="1:15" ht="12.75">
      <c r="A566" s="744"/>
      <c r="B566" s="739"/>
      <c r="C566" s="746"/>
      <c r="D566" s="740"/>
      <c r="E566" s="740"/>
      <c r="F566" s="740"/>
      <c r="G566" s="747"/>
      <c r="H566" s="748"/>
      <c r="I566" s="743"/>
      <c r="J566" s="740"/>
      <c r="K566" s="740"/>
      <c r="L566" s="740"/>
      <c r="M566" s="740"/>
      <c r="N566" s="740"/>
      <c r="O566" s="125"/>
    </row>
    <row r="567" spans="1:15" ht="12.75">
      <c r="A567" s="744"/>
      <c r="B567" s="739"/>
      <c r="C567" s="745"/>
      <c r="D567" s="740"/>
      <c r="E567" s="740"/>
      <c r="F567" s="740"/>
      <c r="G567" s="741"/>
      <c r="H567" s="749"/>
      <c r="I567" s="743"/>
      <c r="J567" s="740"/>
      <c r="K567" s="740"/>
      <c r="L567" s="740"/>
      <c r="M567" s="740"/>
      <c r="N567" s="740"/>
      <c r="O567" s="125"/>
    </row>
    <row r="568" spans="1:15" ht="12.75">
      <c r="A568" s="744"/>
      <c r="B568" s="739"/>
      <c r="C568" s="745"/>
      <c r="D568" s="740"/>
      <c r="E568" s="740"/>
      <c r="F568" s="740"/>
      <c r="G568" s="741"/>
      <c r="H568" s="749"/>
      <c r="I568" s="743"/>
      <c r="J568" s="740"/>
      <c r="K568" s="740"/>
      <c r="L568" s="740"/>
      <c r="M568" s="740"/>
      <c r="N568" s="740"/>
      <c r="O568" s="125"/>
    </row>
    <row r="569" spans="1:15" ht="12.75">
      <c r="A569" s="744"/>
      <c r="B569" s="739"/>
      <c r="C569" s="745"/>
      <c r="D569" s="740"/>
      <c r="E569" s="740"/>
      <c r="F569" s="740"/>
      <c r="G569" s="741"/>
      <c r="H569" s="749"/>
      <c r="I569" s="743"/>
      <c r="J569" s="740"/>
      <c r="K569" s="740"/>
      <c r="L569" s="740"/>
      <c r="M569" s="740"/>
      <c r="N569" s="740"/>
      <c r="O569" s="125"/>
    </row>
    <row r="570" spans="1:15" ht="12.75">
      <c r="A570" s="724"/>
      <c r="B570" s="724"/>
      <c r="C570" s="724"/>
      <c r="D570" s="750"/>
      <c r="E570" s="751"/>
      <c r="F570" s="751"/>
      <c r="G570" s="752"/>
      <c r="H570" s="753"/>
      <c r="I570" s="728"/>
      <c r="J570" s="750"/>
      <c r="K570" s="750"/>
      <c r="L570" s="750"/>
      <c r="M570" s="750"/>
      <c r="N570" s="750"/>
      <c r="O570" s="141"/>
    </row>
    <row r="571" spans="1:15" ht="12.75">
      <c r="A571" s="722"/>
      <c r="B571" s="723"/>
      <c r="C571" s="724"/>
      <c r="D571" s="750"/>
      <c r="E571" s="731"/>
      <c r="F571" s="731"/>
      <c r="G571" s="865"/>
      <c r="H571" s="753"/>
      <c r="I571" s="728"/>
      <c r="J571" s="750"/>
      <c r="K571" s="750"/>
      <c r="L571" s="750"/>
      <c r="M571" s="750"/>
      <c r="N571" s="750"/>
      <c r="O571" s="124"/>
    </row>
    <row r="572" spans="1:15" ht="12.75">
      <c r="A572" s="724"/>
      <c r="B572" s="724"/>
      <c r="C572" s="736"/>
      <c r="D572" s="750"/>
      <c r="E572" s="731"/>
      <c r="F572" s="731"/>
      <c r="G572" s="865"/>
      <c r="H572" s="753"/>
      <c r="I572" s="728"/>
      <c r="J572" s="750"/>
      <c r="K572" s="750"/>
      <c r="L572" s="750"/>
      <c r="M572" s="750"/>
      <c r="N572" s="750"/>
      <c r="O572" s="124"/>
    </row>
    <row r="573" spans="1:15" ht="12.75">
      <c r="A573" s="724"/>
      <c r="B573" s="724"/>
      <c r="C573" s="866"/>
      <c r="D573" s="750"/>
      <c r="E573" s="751"/>
      <c r="F573" s="751"/>
      <c r="G573" s="865"/>
      <c r="H573" s="753"/>
      <c r="I573" s="728"/>
      <c r="J573" s="750"/>
      <c r="K573" s="750"/>
      <c r="L573" s="750"/>
      <c r="M573" s="750"/>
      <c r="N573" s="750"/>
      <c r="O573" s="124"/>
    </row>
    <row r="574" spans="1:15" ht="12.75">
      <c r="A574" s="724"/>
      <c r="B574" s="724"/>
      <c r="C574" s="867"/>
      <c r="D574" s="750"/>
      <c r="E574" s="731"/>
      <c r="F574" s="731"/>
      <c r="G574" s="865"/>
      <c r="H574" s="753"/>
      <c r="I574" s="728"/>
      <c r="J574" s="750"/>
      <c r="K574" s="750"/>
      <c r="L574" s="750"/>
      <c r="M574" s="750"/>
      <c r="N574" s="750"/>
      <c r="O574" s="124"/>
    </row>
    <row r="575" spans="1:15" ht="12.75">
      <c r="A575" s="724"/>
      <c r="B575" s="724"/>
      <c r="C575" s="868"/>
      <c r="D575" s="750"/>
      <c r="E575" s="731"/>
      <c r="F575" s="731"/>
      <c r="G575" s="865"/>
      <c r="H575" s="753"/>
      <c r="I575" s="728"/>
      <c r="J575" s="750"/>
      <c r="K575" s="750"/>
      <c r="L575" s="750"/>
      <c r="M575" s="750"/>
      <c r="N575" s="750"/>
      <c r="O575" s="124"/>
    </row>
    <row r="576" spans="1:16" ht="12.75">
      <c r="A576" s="724"/>
      <c r="B576" s="724"/>
      <c r="C576" s="868"/>
      <c r="D576" s="750"/>
      <c r="E576" s="731"/>
      <c r="F576" s="731"/>
      <c r="G576" s="865"/>
      <c r="H576" s="753"/>
      <c r="I576" s="728"/>
      <c r="J576" s="750"/>
      <c r="K576" s="750"/>
      <c r="L576" s="750"/>
      <c r="M576" s="750"/>
      <c r="N576" s="750"/>
      <c r="O576" s="124"/>
      <c r="P576" s="397"/>
    </row>
    <row r="577" spans="1:15" ht="12.75">
      <c r="A577" s="724"/>
      <c r="B577" s="724"/>
      <c r="C577" s="867"/>
      <c r="D577" s="750"/>
      <c r="E577" s="731"/>
      <c r="F577" s="731"/>
      <c r="G577" s="865"/>
      <c r="H577" s="753"/>
      <c r="I577" s="728"/>
      <c r="J577" s="750"/>
      <c r="K577" s="750"/>
      <c r="L577" s="750"/>
      <c r="M577" s="750"/>
      <c r="N577" s="750"/>
      <c r="O577" s="124"/>
    </row>
    <row r="578" spans="1:15" ht="12.75">
      <c r="A578" s="859"/>
      <c r="B578" s="859"/>
      <c r="C578" s="859"/>
      <c r="D578" s="861"/>
      <c r="E578" s="861"/>
      <c r="F578" s="861"/>
      <c r="G578" s="860"/>
      <c r="H578" s="862"/>
      <c r="I578" s="863"/>
      <c r="J578" s="861"/>
      <c r="K578" s="861"/>
      <c r="L578" s="861"/>
      <c r="M578" s="864"/>
      <c r="N578" s="864"/>
      <c r="O578" s="124"/>
    </row>
    <row r="579" spans="1:15" ht="12.75">
      <c r="A579" s="198"/>
      <c r="B579" s="198"/>
      <c r="C579" s="198"/>
      <c r="D579" s="306"/>
      <c r="E579" s="306"/>
      <c r="F579" s="306"/>
      <c r="G579" s="458"/>
      <c r="H579" s="529"/>
      <c r="I579" s="434"/>
      <c r="J579" s="306"/>
      <c r="K579" s="306"/>
      <c r="L579" s="306"/>
      <c r="M579" s="306"/>
      <c r="N579" s="306"/>
      <c r="O579" s="141"/>
    </row>
    <row r="580" spans="1:15" ht="12.75">
      <c r="A580" s="400"/>
      <c r="B580" s="550"/>
      <c r="C580" s="501"/>
      <c r="D580" s="306"/>
      <c r="E580" s="306"/>
      <c r="F580" s="306"/>
      <c r="G580" s="458"/>
      <c r="H580" s="529"/>
      <c r="I580" s="434"/>
      <c r="J580" s="306"/>
      <c r="K580" s="306"/>
      <c r="L580" s="306"/>
      <c r="M580" s="306"/>
      <c r="N580" s="306"/>
      <c r="O580" s="124"/>
    </row>
    <row r="581" spans="1:15" ht="12.75">
      <c r="A581" s="127"/>
      <c r="B581" s="127"/>
      <c r="C581" s="198"/>
      <c r="D581" s="306"/>
      <c r="E581" s="306"/>
      <c r="F581" s="306"/>
      <c r="G581" s="458"/>
      <c r="H581" s="529"/>
      <c r="I581" s="434"/>
      <c r="J581" s="306"/>
      <c r="K581" s="306"/>
      <c r="L581" s="306"/>
      <c r="M581" s="306"/>
      <c r="N581" s="306"/>
      <c r="O581" s="124"/>
    </row>
    <row r="582" spans="1:15" ht="12.75">
      <c r="A582" s="127"/>
      <c r="B582" s="130"/>
      <c r="C582" s="226"/>
      <c r="D582" s="199"/>
      <c r="E582" s="199"/>
      <c r="F582" s="199"/>
      <c r="G582" s="502"/>
      <c r="H582" s="503"/>
      <c r="I582" s="433"/>
      <c r="J582" s="199"/>
      <c r="K582" s="199"/>
      <c r="L582" s="199"/>
      <c r="M582" s="199"/>
      <c r="N582" s="199"/>
      <c r="O582" s="125"/>
    </row>
    <row r="583" spans="1:15" ht="12.75">
      <c r="A583" s="127"/>
      <c r="B583" s="130"/>
      <c r="C583" s="551"/>
      <c r="D583" s="533"/>
      <c r="E583" s="533"/>
      <c r="F583" s="533"/>
      <c r="G583" s="537"/>
      <c r="H583" s="534"/>
      <c r="I583" s="433"/>
      <c r="J583" s="533"/>
      <c r="K583" s="533"/>
      <c r="L583" s="533"/>
      <c r="M583" s="279"/>
      <c r="N583" s="279"/>
      <c r="O583" s="125"/>
    </row>
    <row r="584" spans="1:15" ht="12.75">
      <c r="A584" s="198"/>
      <c r="B584" s="198"/>
      <c r="C584" s="198"/>
      <c r="D584" s="199"/>
      <c r="E584" s="199"/>
      <c r="F584" s="199"/>
      <c r="G584" s="502"/>
      <c r="H584" s="503"/>
      <c r="I584" s="433"/>
      <c r="J584" s="199"/>
      <c r="K584" s="199"/>
      <c r="L584" s="199"/>
      <c r="M584" s="199"/>
      <c r="N584" s="199"/>
      <c r="O584" s="125"/>
    </row>
    <row r="585" spans="1:15" ht="12.75">
      <c r="A585" s="400"/>
      <c r="B585" s="138"/>
      <c r="C585" s="198"/>
      <c r="D585" s="199"/>
      <c r="E585" s="199"/>
      <c r="F585" s="199"/>
      <c r="G585" s="502"/>
      <c r="H585" s="503"/>
      <c r="I585" s="433"/>
      <c r="J585" s="199"/>
      <c r="K585" s="199"/>
      <c r="L585" s="199"/>
      <c r="M585" s="199"/>
      <c r="N585" s="199"/>
      <c r="O585" s="125"/>
    </row>
    <row r="586" spans="1:15" ht="12.75">
      <c r="A586" s="127"/>
      <c r="B586" s="118"/>
      <c r="C586" s="278"/>
      <c r="D586" s="279"/>
      <c r="E586" s="279"/>
      <c r="F586" s="279"/>
      <c r="G586" s="507"/>
      <c r="H586" s="508"/>
      <c r="I586" s="438"/>
      <c r="J586" s="279"/>
      <c r="K586" s="279"/>
      <c r="L586" s="279"/>
      <c r="M586" s="279"/>
      <c r="N586" s="279"/>
      <c r="O586" s="125"/>
    </row>
    <row r="587" spans="1:15" ht="12.75">
      <c r="A587" s="127"/>
      <c r="B587" s="130"/>
      <c r="C587" s="278"/>
      <c r="D587" s="279"/>
      <c r="E587" s="279"/>
      <c r="F587" s="279"/>
      <c r="G587" s="507"/>
      <c r="H587" s="508"/>
      <c r="I587" s="438"/>
      <c r="J587" s="279"/>
      <c r="K587" s="279"/>
      <c r="L587" s="279"/>
      <c r="M587" s="279"/>
      <c r="N587" s="279"/>
      <c r="O587" s="125"/>
    </row>
    <row r="588" spans="1:15" ht="12.75">
      <c r="A588" s="127"/>
      <c r="B588" s="552"/>
      <c r="C588" s="553"/>
      <c r="D588" s="554"/>
      <c r="E588" s="554"/>
      <c r="F588" s="554"/>
      <c r="G588" s="555"/>
      <c r="H588" s="556"/>
      <c r="I588" s="557"/>
      <c r="J588" s="554"/>
      <c r="K588" s="554"/>
      <c r="L588" s="554"/>
      <c r="M588" s="554"/>
      <c r="N588" s="554"/>
      <c r="O588" s="335"/>
    </row>
    <row r="589" spans="1:15" ht="12.75">
      <c r="A589" s="562"/>
      <c r="B589" s="562"/>
      <c r="C589" s="562"/>
      <c r="D589" s="122"/>
      <c r="E589" s="122"/>
      <c r="F589" s="122"/>
      <c r="G589" s="559"/>
      <c r="H589" s="560"/>
      <c r="I589" s="122"/>
      <c r="J589" s="122"/>
      <c r="K589" s="122"/>
      <c r="L589" s="122"/>
      <c r="M589" s="122"/>
      <c r="N589" s="122"/>
      <c r="O589" s="125"/>
    </row>
    <row r="590" spans="1:15" ht="12.75">
      <c r="A590" s="380"/>
      <c r="B590" s="353"/>
      <c r="C590" s="381"/>
      <c r="D590" s="382"/>
      <c r="E590" s="454"/>
      <c r="F590" s="454"/>
      <c r="G590" s="429"/>
      <c r="H590" s="494"/>
      <c r="I590" s="382"/>
      <c r="J590" s="454"/>
      <c r="K590" s="454"/>
      <c r="L590" s="454"/>
      <c r="M590" s="383"/>
      <c r="N590" s="384"/>
      <c r="O590" s="125"/>
    </row>
    <row r="591" spans="1:15" ht="12.75">
      <c r="A591" s="188"/>
      <c r="B591" s="523"/>
      <c r="C591" s="523"/>
      <c r="D591" s="345"/>
      <c r="E591" s="575"/>
      <c r="F591" s="575"/>
      <c r="G591" s="576"/>
      <c r="H591" s="577"/>
      <c r="I591" s="575"/>
      <c r="J591" s="575"/>
      <c r="K591" s="345"/>
      <c r="L591" s="345"/>
      <c r="M591" s="345"/>
      <c r="N591" s="578"/>
      <c r="O591" s="411" t="s">
        <v>139</v>
      </c>
    </row>
    <row r="592" spans="1:16" ht="15">
      <c r="A592" s="585"/>
      <c r="B592" s="585"/>
      <c r="C592" s="585"/>
      <c r="D592" s="580"/>
      <c r="E592" s="581"/>
      <c r="F592" s="581"/>
      <c r="G592" s="579"/>
      <c r="H592" s="582"/>
      <c r="I592" s="121"/>
      <c r="J592" s="581"/>
      <c r="K592" s="581"/>
      <c r="L592" s="581"/>
      <c r="M592" s="583"/>
      <c r="N592" s="53"/>
      <c r="O592" s="6"/>
      <c r="P592" s="6"/>
    </row>
    <row r="593" spans="1:16" ht="15">
      <c r="A593" s="400"/>
      <c r="B593" s="400"/>
      <c r="C593" s="579"/>
      <c r="D593" s="579"/>
      <c r="E593" s="584"/>
      <c r="F593" s="584"/>
      <c r="G593" s="579"/>
      <c r="H593" s="582"/>
      <c r="I593" s="121"/>
      <c r="J593" s="581"/>
      <c r="K593" s="581"/>
      <c r="L593" s="581"/>
      <c r="M593" s="579"/>
      <c r="N593" s="585"/>
      <c r="O593" s="6"/>
      <c r="P593" s="6"/>
    </row>
    <row r="594" spans="1:16" ht="15.75" customHeight="1">
      <c r="A594" s="400"/>
      <c r="B594" s="400"/>
      <c r="C594" s="400"/>
      <c r="D594" s="121"/>
      <c r="E594" s="121"/>
      <c r="F594" s="121"/>
      <c r="G594" s="579"/>
      <c r="H594" s="582"/>
      <c r="I594" s="121"/>
      <c r="J594" s="121"/>
      <c r="K594" s="121"/>
      <c r="L594" s="121"/>
      <c r="M594" s="586"/>
      <c r="N594" s="121"/>
      <c r="O594" s="6"/>
      <c r="P594" s="6"/>
    </row>
    <row r="595" spans="1:16" ht="12.75">
      <c r="A595" s="561"/>
      <c r="B595" s="561"/>
      <c r="C595" s="561"/>
      <c r="D595" s="563"/>
      <c r="E595" s="563"/>
      <c r="F595" s="563"/>
      <c r="G595" s="563"/>
      <c r="H595" s="564"/>
      <c r="I595" s="563"/>
      <c r="J595" s="563"/>
      <c r="K595" s="563"/>
      <c r="L595" s="563"/>
      <c r="M595" s="563"/>
      <c r="N595" s="587"/>
      <c r="O595" s="6"/>
      <c r="P595" s="6"/>
    </row>
    <row r="596" spans="1:16" ht="12.75">
      <c r="A596" s="198"/>
      <c r="B596" s="198"/>
      <c r="C596" s="198"/>
      <c r="D596" s="284"/>
      <c r="E596" s="199"/>
      <c r="F596" s="199"/>
      <c r="G596" s="284"/>
      <c r="H596" s="536"/>
      <c r="I596" s="199"/>
      <c r="J596" s="199"/>
      <c r="K596" s="284"/>
      <c r="L596" s="284"/>
      <c r="M596" s="284"/>
      <c r="N596" s="283"/>
      <c r="O596" s="6"/>
      <c r="P596" s="6"/>
    </row>
    <row r="597" spans="1:16" ht="12.75">
      <c r="A597" s="553"/>
      <c r="B597" s="138"/>
      <c r="C597" s="340"/>
      <c r="D597" s="242"/>
      <c r="E597" s="352"/>
      <c r="F597" s="352"/>
      <c r="G597" s="242"/>
      <c r="H597" s="516"/>
      <c r="I597" s="352"/>
      <c r="J597" s="352"/>
      <c r="K597" s="242"/>
      <c r="L597" s="242"/>
      <c r="M597" s="242"/>
      <c r="N597" s="588"/>
      <c r="O597" s="10"/>
      <c r="P597" s="6"/>
    </row>
    <row r="598" spans="1:16" ht="12.75">
      <c r="A598" s="553"/>
      <c r="B598" s="138"/>
      <c r="C598" s="340"/>
      <c r="D598" s="352"/>
      <c r="E598" s="352"/>
      <c r="F598" s="352"/>
      <c r="G598" s="352"/>
      <c r="H598" s="540"/>
      <c r="I598" s="352"/>
      <c r="J598" s="352"/>
      <c r="K598" s="352"/>
      <c r="L598" s="352"/>
      <c r="M598" s="352"/>
      <c r="N598" s="150"/>
      <c r="O598" s="10"/>
      <c r="P598" s="6"/>
    </row>
    <row r="599" spans="1:16" ht="12.75">
      <c r="A599" s="6"/>
      <c r="B599" s="341"/>
      <c r="C599" s="6"/>
      <c r="D599" s="56"/>
      <c r="E599" s="56"/>
      <c r="F599" s="56"/>
      <c r="G599" s="56"/>
      <c r="H599" s="565"/>
      <c r="I599" s="56"/>
      <c r="J599" s="56"/>
      <c r="K599" s="56"/>
      <c r="L599" s="56"/>
      <c r="M599" s="56"/>
      <c r="N599" s="150"/>
      <c r="O599" s="10"/>
      <c r="P599" s="6"/>
    </row>
    <row r="600" spans="1:16" ht="12.75">
      <c r="A600" s="561"/>
      <c r="B600" s="561"/>
      <c r="C600" s="561"/>
      <c r="D600" s="530"/>
      <c r="E600" s="587"/>
      <c r="F600" s="587"/>
      <c r="G600" s="530"/>
      <c r="H600" s="531"/>
      <c r="I600" s="587"/>
      <c r="J600" s="587"/>
      <c r="K600" s="530"/>
      <c r="L600" s="530"/>
      <c r="M600" s="530"/>
      <c r="N600" s="587"/>
      <c r="O600" s="6"/>
      <c r="P600" s="6"/>
    </row>
    <row r="601" spans="1:16" ht="12.75">
      <c r="A601" s="606"/>
      <c r="B601" s="606"/>
      <c r="C601" s="606"/>
      <c r="D601" s="306"/>
      <c r="E601" s="589"/>
      <c r="F601" s="589"/>
      <c r="G601" s="306"/>
      <c r="H601" s="529"/>
      <c r="I601" s="589"/>
      <c r="J601" s="589"/>
      <c r="K601" s="306"/>
      <c r="L601" s="306"/>
      <c r="M601" s="532"/>
      <c r="N601" s="306"/>
      <c r="O601" s="129"/>
      <c r="P601" s="6"/>
    </row>
    <row r="602" spans="1:16" ht="12.75">
      <c r="A602" s="553"/>
      <c r="B602" s="550"/>
      <c r="C602" s="274"/>
      <c r="D602" s="123"/>
      <c r="E602" s="208"/>
      <c r="F602" s="208"/>
      <c r="G602" s="123"/>
      <c r="H602" s="574"/>
      <c r="I602" s="208"/>
      <c r="J602" s="208"/>
      <c r="K602" s="123"/>
      <c r="L602" s="123"/>
      <c r="M602" s="123"/>
      <c r="N602" s="590"/>
      <c r="O602" s="129"/>
      <c r="P602" s="6"/>
    </row>
    <row r="603" spans="1:16" ht="12.75">
      <c r="A603" s="198"/>
      <c r="B603" s="198"/>
      <c r="C603" s="401"/>
      <c r="D603" s="123"/>
      <c r="E603" s="150"/>
      <c r="F603" s="150"/>
      <c r="G603" s="123"/>
      <c r="H603" s="574"/>
      <c r="I603" s="590"/>
      <c r="J603" s="590"/>
      <c r="K603" s="123"/>
      <c r="L603" s="123"/>
      <c r="M603" s="123"/>
      <c r="N603" s="590"/>
      <c r="O603" s="129"/>
      <c r="P603" s="6"/>
    </row>
    <row r="604" spans="1:16" ht="12.75">
      <c r="A604" s="561"/>
      <c r="B604" s="561"/>
      <c r="C604" s="561"/>
      <c r="D604" s="563"/>
      <c r="E604" s="587"/>
      <c r="F604" s="587"/>
      <c r="G604" s="591"/>
      <c r="H604" s="564"/>
      <c r="I604" s="587"/>
      <c r="J604" s="587"/>
      <c r="K604" s="563"/>
      <c r="L604" s="563"/>
      <c r="M604" s="563"/>
      <c r="N604" s="587"/>
      <c r="O604" s="129"/>
      <c r="P604" s="6"/>
    </row>
    <row r="605" spans="1:16" ht="12.75">
      <c r="A605" s="198"/>
      <c r="B605" s="198"/>
      <c r="C605" s="198"/>
      <c r="D605" s="284"/>
      <c r="E605" s="283"/>
      <c r="F605" s="283"/>
      <c r="G605" s="284"/>
      <c r="H605" s="536"/>
      <c r="I605" s="283"/>
      <c r="J605" s="283"/>
      <c r="K605" s="284"/>
      <c r="L605" s="284"/>
      <c r="M605" s="284"/>
      <c r="N605" s="283"/>
      <c r="O605" s="129"/>
      <c r="P605" s="6"/>
    </row>
    <row r="606" spans="1:16" ht="12.75">
      <c r="A606" s="553"/>
      <c r="B606" s="138"/>
      <c r="C606" s="340"/>
      <c r="D606" s="268"/>
      <c r="E606" s="268"/>
      <c r="F606" s="268"/>
      <c r="G606" s="268"/>
      <c r="H606" s="519"/>
      <c r="I606" s="268"/>
      <c r="J606" s="268"/>
      <c r="K606" s="268"/>
      <c r="L606" s="268"/>
      <c r="M606" s="268"/>
      <c r="N606" s="208"/>
      <c r="O606" s="6"/>
      <c r="P606" s="6"/>
    </row>
    <row r="607" spans="1:16" ht="12.75">
      <c r="A607" s="553"/>
      <c r="B607" s="138"/>
      <c r="C607" s="340"/>
      <c r="D607" s="268"/>
      <c r="E607" s="268"/>
      <c r="F607" s="268"/>
      <c r="G607" s="268"/>
      <c r="H607" s="519"/>
      <c r="I607" s="268"/>
      <c r="J607" s="268"/>
      <c r="K607" s="268"/>
      <c r="L607" s="268"/>
      <c r="M607" s="268"/>
      <c r="N607" s="208"/>
      <c r="O607" s="6"/>
      <c r="P607" s="6"/>
    </row>
    <row r="608" spans="1:16" ht="12.75">
      <c r="A608" s="553"/>
      <c r="B608" s="138"/>
      <c r="C608" s="340"/>
      <c r="D608" s="119"/>
      <c r="E608" s="271"/>
      <c r="F608" s="271"/>
      <c r="G608" s="119"/>
      <c r="H608" s="592"/>
      <c r="I608" s="271"/>
      <c r="J608" s="271"/>
      <c r="K608" s="572"/>
      <c r="L608" s="572"/>
      <c r="M608" s="120"/>
      <c r="N608" s="116"/>
      <c r="O608" s="6"/>
      <c r="P608" s="6"/>
    </row>
    <row r="609" spans="1:16" ht="12.75">
      <c r="A609" s="517"/>
      <c r="B609" s="593"/>
      <c r="C609" s="593"/>
      <c r="D609" s="566"/>
      <c r="E609" s="271"/>
      <c r="F609" s="271"/>
      <c r="G609" s="567"/>
      <c r="H609" s="568"/>
      <c r="I609" s="271"/>
      <c r="J609" s="271"/>
      <c r="K609" s="569"/>
      <c r="L609" s="569"/>
      <c r="M609" s="570"/>
      <c r="N609" s="571"/>
      <c r="O609" s="6"/>
      <c r="P609" s="6"/>
    </row>
    <row r="610" spans="1:16" ht="12.75">
      <c r="A610" s="513"/>
      <c r="B610" s="138"/>
      <c r="C610" s="271"/>
      <c r="D610" s="208"/>
      <c r="E610" s="268"/>
      <c r="F610" s="268"/>
      <c r="G610" s="518"/>
      <c r="H610" s="519"/>
      <c r="I610" s="491"/>
      <c r="J610" s="271"/>
      <c r="K610" s="569"/>
      <c r="L610" s="569"/>
      <c r="M610" s="570"/>
      <c r="N610" s="571"/>
      <c r="O610" s="6"/>
      <c r="P610" s="6"/>
    </row>
    <row r="611" spans="1:16" ht="12.75">
      <c r="A611" s="513"/>
      <c r="B611" s="128"/>
      <c r="C611" s="271"/>
      <c r="D611" s="268"/>
      <c r="E611" s="268"/>
      <c r="F611" s="268"/>
      <c r="G611" s="518"/>
      <c r="H611" s="519"/>
      <c r="I611" s="491"/>
      <c r="J611" s="271"/>
      <c r="K611" s="572"/>
      <c r="L611" s="572"/>
      <c r="M611" s="120"/>
      <c r="N611" s="116"/>
      <c r="O611" s="6"/>
      <c r="P611" s="6"/>
    </row>
    <row r="612" spans="1:16" ht="12.75">
      <c r="A612" s="513"/>
      <c r="B612" s="128"/>
      <c r="C612" s="271"/>
      <c r="D612" s="268"/>
      <c r="E612" s="268"/>
      <c r="F612" s="268"/>
      <c r="G612" s="518"/>
      <c r="H612" s="519"/>
      <c r="I612" s="491"/>
      <c r="J612" s="271"/>
      <c r="K612" s="572"/>
      <c r="L612" s="572"/>
      <c r="M612" s="120"/>
      <c r="N612" s="116"/>
      <c r="O612" s="6"/>
      <c r="P612" s="6"/>
    </row>
    <row r="613" spans="1:16" ht="12.75">
      <c r="A613" s="513"/>
      <c r="B613" s="128"/>
      <c r="C613" s="271"/>
      <c r="D613" s="268"/>
      <c r="E613" s="268"/>
      <c r="F613" s="268"/>
      <c r="G613" s="518"/>
      <c r="H613" s="519"/>
      <c r="I613" s="491"/>
      <c r="J613" s="271"/>
      <c r="K613" s="572"/>
      <c r="L613" s="572"/>
      <c r="M613" s="120"/>
      <c r="N613" s="116"/>
      <c r="O613" s="6"/>
      <c r="P613" s="6"/>
    </row>
    <row r="614" spans="1:16" ht="12.75">
      <c r="A614" s="562"/>
      <c r="B614" s="562"/>
      <c r="C614" s="562"/>
      <c r="D614" s="581"/>
      <c r="E614" s="581"/>
      <c r="F614" s="581"/>
      <c r="G614" s="558"/>
      <c r="H614" s="594"/>
      <c r="I614" s="581"/>
      <c r="J614" s="581"/>
      <c r="K614" s="581"/>
      <c r="L614" s="581"/>
      <c r="M614" s="581"/>
      <c r="N614" s="595"/>
      <c r="O614" s="6"/>
      <c r="P614" s="6"/>
    </row>
    <row r="615" spans="1:16" ht="15">
      <c r="A615" s="607"/>
      <c r="B615" s="607"/>
      <c r="C615" s="607"/>
      <c r="D615" s="596"/>
      <c r="E615" s="597"/>
      <c r="F615" s="597"/>
      <c r="G615" s="596"/>
      <c r="H615" s="598"/>
      <c r="I615" s="596"/>
      <c r="J615" s="597"/>
      <c r="K615" s="597"/>
      <c r="L615" s="597"/>
      <c r="M615" s="596"/>
      <c r="N615" s="122"/>
      <c r="O615" s="6"/>
      <c r="P615" s="6"/>
    </row>
    <row r="616" spans="1:16" ht="15">
      <c r="A616" s="607"/>
      <c r="B616" s="607"/>
      <c r="C616" s="607"/>
      <c r="D616" s="596"/>
      <c r="E616" s="597"/>
      <c r="F616" s="597"/>
      <c r="G616" s="596"/>
      <c r="H616" s="598"/>
      <c r="I616" s="579"/>
      <c r="J616" s="597"/>
      <c r="K616" s="597"/>
      <c r="L616" s="597"/>
      <c r="M616" s="596"/>
      <c r="N616" s="122"/>
      <c r="O616" s="6"/>
      <c r="P616" s="6"/>
    </row>
    <row r="617" spans="1:16" ht="12.75">
      <c r="A617" s="599"/>
      <c r="B617" s="599"/>
      <c r="C617" s="599"/>
      <c r="D617" s="123"/>
      <c r="E617" s="122"/>
      <c r="F617" s="122"/>
      <c r="G617" s="573"/>
      <c r="H617" s="574"/>
      <c r="I617" s="435"/>
      <c r="J617" s="122"/>
      <c r="K617" s="123"/>
      <c r="L617" s="123"/>
      <c r="M617" s="123"/>
      <c r="N617" s="122"/>
      <c r="O617" s="6"/>
      <c r="P617" s="6"/>
    </row>
    <row r="618" spans="1:16" ht="12.75">
      <c r="A618" s="599"/>
      <c r="B618" s="599"/>
      <c r="C618" s="599"/>
      <c r="D618" s="123"/>
      <c r="E618" s="122"/>
      <c r="F618" s="122"/>
      <c r="G618" s="573"/>
      <c r="H618" s="574"/>
      <c r="I618" s="435"/>
      <c r="J618" s="122"/>
      <c r="K618" s="123"/>
      <c r="L618" s="123"/>
      <c r="M618" s="123"/>
      <c r="N618" s="122"/>
      <c r="O618" s="6"/>
      <c r="P618" s="6"/>
    </row>
    <row r="619" spans="1:16" ht="12.75">
      <c r="A619" s="599"/>
      <c r="B619" s="599"/>
      <c r="C619" s="599"/>
      <c r="D619" s="56"/>
      <c r="E619" s="56"/>
      <c r="F619" s="56"/>
      <c r="G619" s="13"/>
      <c r="H619" s="565"/>
      <c r="I619" s="600"/>
      <c r="J619" s="56"/>
      <c r="K619" s="56"/>
      <c r="L619" s="56"/>
      <c r="M619" s="56"/>
      <c r="N619" s="56"/>
      <c r="O619" s="6"/>
      <c r="P619" s="6"/>
    </row>
    <row r="620" spans="1:16" ht="12.75">
      <c r="A620" s="608"/>
      <c r="B620" s="608"/>
      <c r="C620" s="608"/>
      <c r="D620" s="123"/>
      <c r="E620" s="122"/>
      <c r="F620" s="122"/>
      <c r="G620" s="573"/>
      <c r="H620" s="574"/>
      <c r="I620" s="122"/>
      <c r="J620" s="122"/>
      <c r="K620" s="123"/>
      <c r="L620" s="123"/>
      <c r="M620" s="123"/>
      <c r="N620" s="122"/>
      <c r="O620" s="6"/>
      <c r="P620" s="6"/>
    </row>
    <row r="621" spans="1:17" ht="15.75" customHeight="1">
      <c r="A621" s="6"/>
      <c r="B621" s="42"/>
      <c r="C621" s="10"/>
      <c r="D621" s="55"/>
      <c r="E621" s="56"/>
      <c r="F621" s="56"/>
      <c r="G621" s="55"/>
      <c r="H621" s="601"/>
      <c r="I621" s="579"/>
      <c r="J621" s="56"/>
      <c r="K621" s="55"/>
      <c r="L621" s="55"/>
      <c r="M621" s="55"/>
      <c r="N621" s="56"/>
      <c r="O621" s="10"/>
      <c r="P621" s="10"/>
      <c r="Q621" s="17"/>
    </row>
    <row r="622" spans="1:17" ht="12.75" customHeight="1">
      <c r="A622" s="609"/>
      <c r="B622" s="609"/>
      <c r="C622" s="609"/>
      <c r="D622" s="602"/>
      <c r="E622" s="602"/>
      <c r="F622" s="602"/>
      <c r="G622" s="603"/>
      <c r="H622" s="604"/>
      <c r="I622" s="579"/>
      <c r="J622" s="602"/>
      <c r="K622" s="602"/>
      <c r="L622" s="602"/>
      <c r="M622" s="602"/>
      <c r="N622" s="602"/>
      <c r="O622" s="10"/>
      <c r="P622" s="10"/>
      <c r="Q622" s="17"/>
    </row>
    <row r="623" spans="1:17" ht="12.75" customHeight="1">
      <c r="A623" s="10"/>
      <c r="B623" s="10"/>
      <c r="C623" s="10"/>
      <c r="D623" s="122"/>
      <c r="E623" s="56"/>
      <c r="F623" s="56"/>
      <c r="G623" s="559"/>
      <c r="H623" s="560"/>
      <c r="I623" s="435"/>
      <c r="J623" s="56"/>
      <c r="K623" s="56"/>
      <c r="L623" s="56"/>
      <c r="M623" s="56"/>
      <c r="N623" s="56"/>
      <c r="O623" s="10"/>
      <c r="P623" s="10"/>
      <c r="Q623" s="17"/>
    </row>
    <row r="624" spans="1:16" ht="12.75" customHeight="1">
      <c r="A624" s="10"/>
      <c r="B624" s="10"/>
      <c r="C624" s="10"/>
      <c r="D624" s="122"/>
      <c r="E624" s="56"/>
      <c r="F624" s="56"/>
      <c r="G624" s="558"/>
      <c r="H624" s="594"/>
      <c r="I624" s="435"/>
      <c r="J624" s="56"/>
      <c r="K624" s="56"/>
      <c r="L624" s="56"/>
      <c r="M624" s="56"/>
      <c r="N624" s="56"/>
      <c r="O624" s="6"/>
      <c r="P624" s="6"/>
    </row>
    <row r="625" spans="1:16" ht="12.75" customHeight="1">
      <c r="A625" s="6"/>
      <c r="B625" s="43"/>
      <c r="C625" s="6"/>
      <c r="D625" s="6"/>
      <c r="E625" s="6"/>
      <c r="F625" s="6"/>
      <c r="G625" s="6"/>
      <c r="H625" s="6"/>
      <c r="I625" s="56"/>
      <c r="J625" s="56"/>
      <c r="K625" s="56"/>
      <c r="L625" s="56"/>
      <c r="M625" s="56"/>
      <c r="N625" s="6"/>
      <c r="O625" s="6"/>
      <c r="P625" s="6"/>
    </row>
    <row r="626" spans="1:16" ht="12.75" customHeight="1">
      <c r="A626" s="6"/>
      <c r="B626" s="605"/>
      <c r="C626" s="6"/>
      <c r="D626" s="6"/>
      <c r="E626" s="6"/>
      <c r="F626" s="6"/>
      <c r="G626" s="6"/>
      <c r="H626" s="6"/>
      <c r="I626" s="56"/>
      <c r="J626" s="56"/>
      <c r="K626" s="56"/>
      <c r="L626" s="56"/>
      <c r="M626" s="56"/>
      <c r="N626" s="56"/>
      <c r="O626" s="6"/>
      <c r="P626" s="6"/>
    </row>
    <row r="627" spans="1:15" ht="12.75" customHeight="1">
      <c r="A627" s="125"/>
      <c r="B627" s="185"/>
      <c r="C627" s="125"/>
      <c r="D627" s="125"/>
      <c r="E627" s="125"/>
      <c r="F627" s="125"/>
      <c r="G627" s="125"/>
      <c r="H627" s="125"/>
      <c r="I627" s="359"/>
      <c r="J627" s="359"/>
      <c r="K627" s="359"/>
      <c r="L627" s="359"/>
      <c r="M627" s="359"/>
      <c r="N627" s="359"/>
      <c r="O627" s="125"/>
    </row>
    <row r="628" spans="1:15" ht="12.75" customHeight="1">
      <c r="A628" s="125" t="s">
        <v>155</v>
      </c>
      <c r="B628" s="470"/>
      <c r="C628" s="125"/>
      <c r="D628" s="125"/>
      <c r="E628" s="125"/>
      <c r="F628" s="125"/>
      <c r="G628" s="125"/>
      <c r="H628" s="125"/>
      <c r="I628" s="359"/>
      <c r="J628" s="359"/>
      <c r="K628" s="359"/>
      <c r="L628" s="359"/>
      <c r="M628" s="359"/>
      <c r="N628" s="359"/>
      <c r="O628" s="125"/>
    </row>
    <row r="629" spans="1:15" ht="12.75" customHeight="1">
      <c r="A629" s="125"/>
      <c r="B629" s="185"/>
      <c r="C629" s="125"/>
      <c r="D629" s="125"/>
      <c r="E629" s="125"/>
      <c r="F629" s="125"/>
      <c r="G629" s="125"/>
      <c r="H629" s="125"/>
      <c r="I629" s="359"/>
      <c r="J629" s="359"/>
      <c r="K629" s="359"/>
      <c r="L629" s="359"/>
      <c r="M629" s="359"/>
      <c r="N629" s="359"/>
      <c r="O629" s="125"/>
    </row>
    <row r="630" spans="1:15" ht="12.75" customHeight="1">
      <c r="A630" s="125"/>
      <c r="B630" s="185"/>
      <c r="C630" s="125"/>
      <c r="D630" s="125"/>
      <c r="E630" s="125"/>
      <c r="F630" s="125"/>
      <c r="G630" s="125"/>
      <c r="H630" s="125"/>
      <c r="I630" s="359"/>
      <c r="J630" s="359"/>
      <c r="K630" s="359"/>
      <c r="L630" s="359"/>
      <c r="M630" s="359"/>
      <c r="N630" s="359"/>
      <c r="O630" s="125"/>
    </row>
    <row r="631" spans="1:15" ht="12.75" customHeight="1">
      <c r="A631" s="125"/>
      <c r="B631" s="185"/>
      <c r="C631" s="125"/>
      <c r="D631" s="125"/>
      <c r="E631" s="125"/>
      <c r="F631" s="125"/>
      <c r="G631" s="125"/>
      <c r="H631" s="125"/>
      <c r="I631" s="359"/>
      <c r="J631" s="359"/>
      <c r="K631" s="359"/>
      <c r="L631" s="359"/>
      <c r="M631" s="359"/>
      <c r="N631" s="359"/>
      <c r="O631" s="125"/>
    </row>
    <row r="632" spans="1:15" ht="12.75">
      <c r="A632" s="125"/>
      <c r="B632" s="185"/>
      <c r="C632" s="125"/>
      <c r="D632" s="125"/>
      <c r="E632" s="125"/>
      <c r="F632" s="125"/>
      <c r="G632" s="125"/>
      <c r="H632" s="125"/>
      <c r="I632" s="359"/>
      <c r="J632" s="359"/>
      <c r="K632" s="359"/>
      <c r="L632" s="359"/>
      <c r="M632" s="359"/>
      <c r="N632" s="359"/>
      <c r="O632" s="125"/>
    </row>
    <row r="633" spans="1:15" ht="13.5" customHeight="1">
      <c r="A633" s="125"/>
      <c r="B633" s="185"/>
      <c r="C633" s="125"/>
      <c r="D633" s="125"/>
      <c r="E633" s="125"/>
      <c r="F633" s="125"/>
      <c r="G633" s="125"/>
      <c r="H633" s="125"/>
      <c r="I633" s="359"/>
      <c r="J633" s="359"/>
      <c r="K633" s="359"/>
      <c r="L633" s="359"/>
      <c r="M633" s="359"/>
      <c r="N633" s="359"/>
      <c r="O633" s="125"/>
    </row>
    <row r="634" spans="1:15" ht="12.75">
      <c r="A634" s="125"/>
      <c r="B634" s="358"/>
      <c r="C634" s="125"/>
      <c r="D634" s="125"/>
      <c r="E634" s="125"/>
      <c r="F634" s="125"/>
      <c r="G634" s="125"/>
      <c r="H634" s="125"/>
      <c r="I634" s="359"/>
      <c r="J634" s="359"/>
      <c r="K634" s="359"/>
      <c r="L634" s="359"/>
      <c r="M634" s="385"/>
      <c r="N634" s="359"/>
      <c r="O634" s="125"/>
    </row>
    <row r="635" spans="1:15" ht="12.75">
      <c r="A635" s="125"/>
      <c r="B635" s="386"/>
      <c r="C635" s="386"/>
      <c r="D635" s="386"/>
      <c r="E635" s="386"/>
      <c r="F635" s="386"/>
      <c r="G635" s="386"/>
      <c r="H635" s="386"/>
      <c r="I635" s="387"/>
      <c r="J635" s="387"/>
      <c r="K635" s="387"/>
      <c r="L635" s="387"/>
      <c r="M635" s="387"/>
      <c r="N635" s="387"/>
      <c r="O635" s="125"/>
    </row>
    <row r="636" spans="1:15" ht="12.75">
      <c r="A636" s="125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41"/>
    </row>
    <row r="637" spans="1:15" ht="12.75">
      <c r="A637" s="353"/>
      <c r="B637" s="381"/>
      <c r="C637" s="381"/>
      <c r="D637" s="381"/>
      <c r="E637" s="381"/>
      <c r="F637" s="381"/>
      <c r="G637" s="381"/>
      <c r="H637" s="381"/>
      <c r="I637" s="381"/>
      <c r="J637" s="381"/>
      <c r="K637" s="381"/>
      <c r="L637" s="381"/>
      <c r="M637" s="381"/>
      <c r="N637" s="381"/>
      <c r="O637" s="381"/>
    </row>
    <row r="638" spans="1:15" ht="15.75">
      <c r="A638" s="6"/>
      <c r="B638" s="1922"/>
      <c r="C638" s="1922"/>
      <c r="D638" s="393"/>
      <c r="E638" s="393"/>
      <c r="F638" s="393"/>
      <c r="G638" s="393"/>
      <c r="H638" s="393"/>
      <c r="I638" s="119"/>
      <c r="J638" s="119"/>
      <c r="K638" s="119"/>
      <c r="L638" s="119"/>
      <c r="M638" s="120"/>
      <c r="N638" s="121"/>
      <c r="O638" s="6"/>
    </row>
    <row r="639" spans="1:15" ht="12.75">
      <c r="A639" s="1923"/>
      <c r="B639" s="1923"/>
      <c r="C639" s="1923"/>
      <c r="D639" s="260"/>
      <c r="E639" s="260"/>
      <c r="F639" s="260"/>
      <c r="G639" s="543"/>
      <c r="H639" s="544"/>
      <c r="I639" s="439"/>
      <c r="J639" s="260"/>
      <c r="K639" s="260"/>
      <c r="L639" s="260"/>
      <c r="M639" s="260"/>
      <c r="N639" s="198"/>
      <c r="O639" s="487"/>
    </row>
    <row r="640" spans="1:15" ht="12.75">
      <c r="A640" s="513"/>
      <c r="B640" s="190"/>
      <c r="C640" s="476"/>
      <c r="D640" s="240"/>
      <c r="E640" s="240"/>
      <c r="F640" s="240"/>
      <c r="G640" s="258"/>
      <c r="H640" s="190"/>
      <c r="I640" s="439"/>
      <c r="J640" s="240"/>
      <c r="K640" s="240"/>
      <c r="L640" s="240"/>
      <c r="M640" s="240"/>
      <c r="N640" s="198"/>
      <c r="O640" s="487"/>
    </row>
    <row r="641" spans="1:15" ht="12.75">
      <c r="A641" s="75"/>
      <c r="B641" s="82"/>
      <c r="C641" s="241"/>
      <c r="D641" s="242"/>
      <c r="E641" s="242"/>
      <c r="F641" s="242"/>
      <c r="G641" s="515"/>
      <c r="H641" s="516"/>
      <c r="I641" s="440"/>
      <c r="J641" s="242"/>
      <c r="K641" s="242"/>
      <c r="L641" s="242"/>
      <c r="M641" s="242"/>
      <c r="N641" s="269"/>
      <c r="O641" s="487"/>
    </row>
    <row r="642" spans="1:15" ht="12.75">
      <c r="A642" s="75"/>
      <c r="B642" s="82"/>
      <c r="C642" s="241"/>
      <c r="D642" s="242"/>
      <c r="E642" s="242"/>
      <c r="F642" s="242"/>
      <c r="G642" s="515"/>
      <c r="H642" s="516"/>
      <c r="I642" s="439"/>
      <c r="J642" s="242"/>
      <c r="K642" s="242"/>
      <c r="L642" s="242"/>
      <c r="M642" s="242"/>
      <c r="N642" s="271"/>
      <c r="O642" s="487"/>
    </row>
    <row r="643" spans="1:15" ht="12.75">
      <c r="A643" s="10"/>
      <c r="B643" s="10"/>
      <c r="C643" s="241"/>
      <c r="D643" s="242"/>
      <c r="E643" s="242"/>
      <c r="F643" s="242"/>
      <c r="G643" s="515"/>
      <c r="H643" s="516"/>
      <c r="I643" s="440"/>
      <c r="J643" s="242"/>
      <c r="K643" s="242"/>
      <c r="L643" s="242"/>
      <c r="M643" s="242"/>
      <c r="N643" s="271"/>
      <c r="O643" s="487"/>
    </row>
    <row r="644" spans="1:15" ht="12.75">
      <c r="A644" s="513"/>
      <c r="B644" s="107"/>
      <c r="C644" s="241"/>
      <c r="D644" s="242"/>
      <c r="E644" s="242"/>
      <c r="F644" s="242"/>
      <c r="G644" s="515"/>
      <c r="H644" s="516"/>
      <c r="I644" s="440"/>
      <c r="J644" s="242"/>
      <c r="K644" s="242"/>
      <c r="L644" s="242"/>
      <c r="M644" s="242"/>
      <c r="N644" s="271"/>
      <c r="O644" s="542"/>
    </row>
    <row r="645" spans="1:15" ht="12.75">
      <c r="A645" s="513"/>
      <c r="B645" s="107"/>
      <c r="C645" s="241"/>
      <c r="D645" s="242"/>
      <c r="E645" s="242"/>
      <c r="F645" s="242"/>
      <c r="G645" s="515"/>
      <c r="H645" s="516"/>
      <c r="I645" s="440"/>
      <c r="J645" s="242"/>
      <c r="K645" s="242"/>
      <c r="L645" s="242"/>
      <c r="M645" s="242"/>
      <c r="N645" s="271"/>
      <c r="O645" s="542"/>
    </row>
    <row r="646" spans="1:15" ht="12.75">
      <c r="A646" s="513"/>
      <c r="B646" s="107"/>
      <c r="C646" s="545"/>
      <c r="D646" s="352"/>
      <c r="E646" s="352"/>
      <c r="F646" s="352"/>
      <c r="G646" s="539"/>
      <c r="H646" s="540"/>
      <c r="I646" s="441"/>
      <c r="J646" s="352"/>
      <c r="K646" s="352"/>
      <c r="L646" s="352"/>
      <c r="M646" s="352"/>
      <c r="N646" s="271"/>
      <c r="O646" s="542"/>
    </row>
    <row r="647" spans="1:15" ht="12.75">
      <c r="A647" s="546"/>
      <c r="B647" s="79"/>
      <c r="C647" s="545"/>
      <c r="D647" s="352"/>
      <c r="E647" s="352"/>
      <c r="F647" s="352"/>
      <c r="G647" s="539"/>
      <c r="H647" s="540"/>
      <c r="I647" s="441"/>
      <c r="J647" s="352"/>
      <c r="K647" s="352"/>
      <c r="L647" s="352"/>
      <c r="M647" s="352"/>
      <c r="N647" s="271"/>
      <c r="O647" s="487"/>
    </row>
    <row r="648" spans="1:15" ht="12.75">
      <c r="A648" s="513"/>
      <c r="B648" s="190"/>
      <c r="C648" s="545"/>
      <c r="D648" s="352"/>
      <c r="E648" s="352"/>
      <c r="F648" s="352"/>
      <c r="G648" s="539"/>
      <c r="H648" s="540"/>
      <c r="I648" s="441"/>
      <c r="J648" s="352"/>
      <c r="K648" s="352"/>
      <c r="L648" s="352"/>
      <c r="M648" s="352"/>
      <c r="N648" s="88"/>
      <c r="O648" s="487"/>
    </row>
    <row r="649" spans="1:15" ht="12.75">
      <c r="A649" s="511"/>
      <c r="B649" s="511"/>
      <c r="C649" s="511"/>
      <c r="D649" s="533"/>
      <c r="E649" s="533"/>
      <c r="F649" s="533"/>
      <c r="G649" s="537"/>
      <c r="H649" s="534"/>
      <c r="I649" s="506"/>
      <c r="J649" s="533"/>
      <c r="K649" s="533"/>
      <c r="L649" s="533"/>
      <c r="M649" s="533"/>
      <c r="N649" s="533"/>
      <c r="O649" s="487"/>
    </row>
    <row r="650" spans="1:15" ht="12.75">
      <c r="A650" s="513"/>
      <c r="B650" s="538"/>
      <c r="C650" s="476"/>
      <c r="D650" s="533"/>
      <c r="E650" s="533"/>
      <c r="F650" s="533"/>
      <c r="G650" s="537"/>
      <c r="H650" s="534"/>
      <c r="I650" s="506"/>
      <c r="J650" s="533"/>
      <c r="K650" s="533"/>
      <c r="L650" s="533"/>
      <c r="M650" s="533"/>
      <c r="N650" s="49"/>
      <c r="O650" s="487"/>
    </row>
    <row r="651" spans="1:15" ht="12.75">
      <c r="A651" s="90"/>
      <c r="B651" s="90"/>
      <c r="C651" s="340"/>
      <c r="D651" s="352"/>
      <c r="E651" s="352"/>
      <c r="F651" s="352"/>
      <c r="G651" s="539"/>
      <c r="H651" s="540"/>
      <c r="I651" s="441"/>
      <c r="J651" s="352"/>
      <c r="K651" s="352"/>
      <c r="L651" s="352"/>
      <c r="M651" s="352"/>
      <c r="N651" s="279"/>
      <c r="O651" s="487"/>
    </row>
    <row r="652" spans="1:15" ht="12.75">
      <c r="A652" s="90"/>
      <c r="B652" s="90"/>
      <c r="C652" s="340"/>
      <c r="D652" s="352"/>
      <c r="E652" s="352"/>
      <c r="F652" s="352"/>
      <c r="G652" s="539"/>
      <c r="H652" s="540"/>
      <c r="I652" s="441"/>
      <c r="J652" s="352"/>
      <c r="K652" s="352"/>
      <c r="L652" s="352"/>
      <c r="M652" s="352"/>
      <c r="N652" s="541"/>
      <c r="O652" s="487"/>
    </row>
    <row r="653" spans="1:15" ht="12.75">
      <c r="A653" s="1923"/>
      <c r="B653" s="1923"/>
      <c r="C653" s="1923"/>
      <c r="D653" s="258"/>
      <c r="E653" s="240"/>
      <c r="F653" s="240"/>
      <c r="G653" s="258"/>
      <c r="H653" s="512"/>
      <c r="I653" s="439"/>
      <c r="J653" s="240"/>
      <c r="K653" s="240"/>
      <c r="L653" s="240"/>
      <c r="M653" s="242"/>
      <c r="N653" s="241"/>
      <c r="O653" s="487"/>
    </row>
    <row r="654" spans="1:15" ht="12.75">
      <c r="A654" s="513"/>
      <c r="B654" s="514"/>
      <c r="C654" s="260"/>
      <c r="D654" s="255"/>
      <c r="E654" s="240"/>
      <c r="F654" s="240"/>
      <c r="G654" s="515"/>
      <c r="H654" s="512"/>
      <c r="I654" s="439"/>
      <c r="J654" s="240"/>
      <c r="K654" s="240"/>
      <c r="L654" s="240"/>
      <c r="M654" s="242"/>
      <c r="N654" s="88"/>
      <c r="O654" s="6"/>
    </row>
    <row r="655" spans="1:15" ht="12.75">
      <c r="A655" s="6"/>
      <c r="B655" s="39"/>
      <c r="C655" s="6"/>
      <c r="D655" s="6"/>
      <c r="E655" s="6"/>
      <c r="F655" s="6"/>
      <c r="G655" s="6"/>
      <c r="H655" s="6"/>
      <c r="I655" s="58"/>
      <c r="J655" s="58"/>
      <c r="K655" s="58"/>
      <c r="L655" s="58"/>
      <c r="M655" s="58"/>
      <c r="N655" s="58"/>
      <c r="O655" s="6"/>
    </row>
    <row r="656" spans="1:15" ht="12.75">
      <c r="A656" s="6"/>
      <c r="B656" s="39"/>
      <c r="C656" s="6"/>
      <c r="D656" s="6"/>
      <c r="E656" s="6"/>
      <c r="F656" s="6"/>
      <c r="G656" s="6"/>
      <c r="H656" s="6"/>
      <c r="I656" s="58"/>
      <c r="J656" s="58"/>
      <c r="K656" s="58"/>
      <c r="L656" s="58"/>
      <c r="M656" s="58"/>
      <c r="N656" s="58"/>
      <c r="O656" s="6"/>
    </row>
    <row r="657" spans="1:15" ht="12.75">
      <c r="A657" s="6"/>
      <c r="B657" s="39"/>
      <c r="C657" s="6"/>
      <c r="D657" s="6"/>
      <c r="E657" s="6"/>
      <c r="F657" s="6"/>
      <c r="G657" s="6"/>
      <c r="H657" s="6"/>
      <c r="I657" s="58"/>
      <c r="J657" s="58"/>
      <c r="K657" s="58"/>
      <c r="L657" s="58"/>
      <c r="M657" s="58"/>
      <c r="N657" s="58"/>
      <c r="O657" s="6"/>
    </row>
    <row r="658" spans="1:15" ht="12.75">
      <c r="A658" s="6"/>
      <c r="B658" s="39"/>
      <c r="C658" s="6"/>
      <c r="D658" s="6"/>
      <c r="E658" s="6"/>
      <c r="F658" s="6"/>
      <c r="G658" s="6"/>
      <c r="H658" s="6"/>
      <c r="I658" s="58"/>
      <c r="J658" s="58"/>
      <c r="K658" s="58"/>
      <c r="L658" s="58"/>
      <c r="M658" s="58"/>
      <c r="N658" s="58"/>
      <c r="O658" s="6"/>
    </row>
    <row r="659" spans="1:15" ht="12.75">
      <c r="A659" s="6"/>
      <c r="B659" s="42"/>
      <c r="C659" s="8"/>
      <c r="D659" s="8"/>
      <c r="E659" s="8"/>
      <c r="F659" s="8"/>
      <c r="G659" s="8"/>
      <c r="H659" s="8"/>
      <c r="I659" s="58"/>
      <c r="J659" s="58"/>
      <c r="K659" s="58"/>
      <c r="L659" s="58"/>
      <c r="M659" s="58"/>
      <c r="N659" s="58"/>
      <c r="O659" s="6"/>
    </row>
    <row r="660" spans="1:15" ht="12.75">
      <c r="A660" s="6"/>
      <c r="B660" s="42"/>
      <c r="C660" s="8"/>
      <c r="D660" s="8"/>
      <c r="E660" s="8"/>
      <c r="F660" s="8"/>
      <c r="G660" s="8"/>
      <c r="H660" s="8"/>
      <c r="I660" s="58"/>
      <c r="J660" s="58"/>
      <c r="K660" s="58"/>
      <c r="L660" s="58"/>
      <c r="M660" s="58"/>
      <c r="N660" s="58"/>
      <c r="O660" s="6"/>
    </row>
    <row r="661" spans="1:15" ht="12.75">
      <c r="A661" s="6"/>
      <c r="B661" s="42"/>
      <c r="C661" s="10"/>
      <c r="D661" s="10"/>
      <c r="E661" s="10"/>
      <c r="F661" s="10"/>
      <c r="G661" s="10"/>
      <c r="H661" s="10"/>
      <c r="I661" s="58"/>
      <c r="J661" s="58"/>
      <c r="K661" s="58"/>
      <c r="L661" s="58"/>
      <c r="M661" s="58"/>
      <c r="N661" s="58"/>
      <c r="O661" s="6"/>
    </row>
    <row r="662" spans="1:15" ht="12.75">
      <c r="A662" s="6"/>
      <c r="B662" s="42"/>
      <c r="C662" s="10"/>
      <c r="D662" s="10"/>
      <c r="E662" s="10"/>
      <c r="F662" s="10"/>
      <c r="G662" s="10"/>
      <c r="H662" s="10"/>
      <c r="I662" s="58"/>
      <c r="J662" s="58"/>
      <c r="K662" s="58"/>
      <c r="L662" s="58"/>
      <c r="M662" s="58"/>
      <c r="N662" s="58"/>
      <c r="O662" s="6"/>
    </row>
    <row r="663" spans="1:15" ht="12.75">
      <c r="A663" s="6"/>
      <c r="B663" s="42"/>
      <c r="C663" s="142"/>
      <c r="D663" s="142"/>
      <c r="E663" s="142"/>
      <c r="F663" s="142"/>
      <c r="G663" s="142"/>
      <c r="H663" s="142"/>
      <c r="I663" s="58"/>
      <c r="J663" s="58"/>
      <c r="K663" s="58"/>
      <c r="L663" s="58"/>
      <c r="M663" s="58"/>
      <c r="N663" s="58"/>
      <c r="O663" s="6"/>
    </row>
    <row r="664" spans="1:15" ht="12.75">
      <c r="A664" s="6"/>
      <c r="B664" s="39"/>
      <c r="C664" s="6"/>
      <c r="D664" s="6"/>
      <c r="E664" s="6"/>
      <c r="F664" s="6"/>
      <c r="G664" s="6"/>
      <c r="H664" s="6"/>
      <c r="I664" s="58"/>
      <c r="J664" s="58"/>
      <c r="K664" s="58"/>
      <c r="L664" s="58"/>
      <c r="M664" s="58"/>
      <c r="N664" s="58"/>
      <c r="O664" s="6"/>
    </row>
    <row r="665" spans="1:15" ht="12.75">
      <c r="A665" s="6"/>
      <c r="B665" s="39"/>
      <c r="C665" s="6"/>
      <c r="D665" s="6"/>
      <c r="E665" s="6"/>
      <c r="F665" s="6"/>
      <c r="G665" s="6"/>
      <c r="H665" s="6"/>
      <c r="I665" s="58"/>
      <c r="J665" s="58"/>
      <c r="K665" s="58"/>
      <c r="L665" s="58"/>
      <c r="M665" s="58"/>
      <c r="N665" s="58"/>
      <c r="O665" s="6"/>
    </row>
    <row r="666" spans="1:15" ht="12.75">
      <c r="A666" s="6"/>
      <c r="B666" s="46"/>
      <c r="C666" s="40"/>
      <c r="D666" s="40"/>
      <c r="E666" s="40"/>
      <c r="F666" s="40"/>
      <c r="G666" s="40"/>
      <c r="H666" s="40"/>
      <c r="I666" s="61"/>
      <c r="J666" s="61"/>
      <c r="K666" s="61"/>
      <c r="L666" s="61"/>
      <c r="M666" s="122"/>
      <c r="N666" s="61"/>
      <c r="O666" s="6"/>
    </row>
    <row r="667" spans="1:15" ht="12.75">
      <c r="A667" s="6"/>
      <c r="B667" s="42"/>
      <c r="C667" s="144"/>
      <c r="D667" s="144"/>
      <c r="E667" s="144"/>
      <c r="F667" s="144"/>
      <c r="G667" s="144"/>
      <c r="H667" s="144"/>
      <c r="I667" s="61"/>
      <c r="J667" s="61"/>
      <c r="K667" s="61"/>
      <c r="L667" s="58"/>
      <c r="M667" s="58"/>
      <c r="N667" s="58"/>
      <c r="O667" s="6"/>
    </row>
    <row r="668" spans="1:15" ht="12.75">
      <c r="A668" s="6"/>
      <c r="B668" s="39"/>
      <c r="C668" s="6"/>
      <c r="D668" s="6"/>
      <c r="E668" s="6"/>
      <c r="F668" s="6"/>
      <c r="G668" s="6"/>
      <c r="H668" s="6"/>
      <c r="I668" s="58"/>
      <c r="J668" s="58"/>
      <c r="K668" s="58"/>
      <c r="L668" s="58"/>
      <c r="M668" s="58"/>
      <c r="N668" s="58"/>
      <c r="O668" s="6"/>
    </row>
    <row r="669" spans="1:15" ht="12.75">
      <c r="A669" s="6"/>
      <c r="B669" s="25"/>
      <c r="C669" s="25"/>
      <c r="D669" s="25"/>
      <c r="E669" s="25"/>
      <c r="F669" s="25"/>
      <c r="G669" s="25"/>
      <c r="H669" s="25"/>
      <c r="I669" s="145"/>
      <c r="J669" s="145"/>
      <c r="K669" s="145"/>
      <c r="L669" s="145"/>
      <c r="M669" s="145"/>
      <c r="N669" s="145"/>
      <c r="O669" s="6"/>
    </row>
    <row r="670" spans="1:15" ht="12.75">
      <c r="A670" s="6"/>
      <c r="B670" s="42"/>
      <c r="C670" s="10"/>
      <c r="D670" s="10"/>
      <c r="E670" s="10"/>
      <c r="F670" s="10"/>
      <c r="G670" s="10"/>
      <c r="H670" s="10"/>
      <c r="I670" s="33"/>
      <c r="J670" s="33"/>
      <c r="K670" s="33"/>
      <c r="L670" s="5"/>
      <c r="M670" s="22"/>
      <c r="N670" s="6"/>
      <c r="O670" s="6"/>
    </row>
    <row r="671" spans="1:15" ht="12.75">
      <c r="A671" s="6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6"/>
    </row>
    <row r="672" spans="1:15" ht="12.75">
      <c r="A672" s="6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6"/>
    </row>
    <row r="673" spans="1:15" ht="15.75">
      <c r="A673" s="6"/>
      <c r="B673" s="1922"/>
      <c r="C673" s="1922"/>
      <c r="D673" s="393"/>
      <c r="E673" s="393"/>
      <c r="F673" s="393"/>
      <c r="G673" s="393"/>
      <c r="H673" s="393"/>
      <c r="I673" s="119"/>
      <c r="J673" s="119"/>
      <c r="K673" s="119"/>
      <c r="L673" s="119"/>
      <c r="M673" s="120"/>
      <c r="N673" s="121"/>
      <c r="O673" s="6"/>
    </row>
    <row r="674" spans="1:15" ht="12.75">
      <c r="A674" s="6"/>
      <c r="B674" s="10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20"/>
      <c r="N674" s="119"/>
      <c r="O674" s="6"/>
    </row>
    <row r="675" spans="1:15" ht="12.75">
      <c r="A675" s="6"/>
      <c r="B675" s="6"/>
      <c r="C675" s="10"/>
      <c r="D675" s="10"/>
      <c r="E675" s="10"/>
      <c r="F675" s="10"/>
      <c r="G675" s="10"/>
      <c r="H675" s="10"/>
      <c r="I675" s="119"/>
      <c r="J675" s="119"/>
      <c r="K675" s="119"/>
      <c r="L675" s="119"/>
      <c r="M675" s="120"/>
      <c r="N675" s="119"/>
      <c r="O675" s="6"/>
    </row>
    <row r="676" spans="1:15" ht="12.75">
      <c r="A676" s="6"/>
      <c r="B676" s="41"/>
      <c r="C676" s="21"/>
      <c r="D676" s="21"/>
      <c r="E676" s="21"/>
      <c r="F676" s="21"/>
      <c r="G676" s="21"/>
      <c r="H676" s="21"/>
      <c r="I676" s="61"/>
      <c r="J676" s="61"/>
      <c r="K676" s="61"/>
      <c r="L676" s="143"/>
      <c r="M676" s="143"/>
      <c r="N676" s="61"/>
      <c r="O676" s="6"/>
    </row>
    <row r="677" spans="1:15" ht="12.75">
      <c r="A677" s="6"/>
      <c r="B677" s="42"/>
      <c r="C677" s="8"/>
      <c r="D677" s="8"/>
      <c r="E677" s="8"/>
      <c r="F677" s="8"/>
      <c r="G677" s="8"/>
      <c r="H677" s="8"/>
      <c r="I677" s="39"/>
      <c r="J677" s="39"/>
      <c r="K677" s="39"/>
      <c r="L677" s="55"/>
      <c r="M677" s="57"/>
      <c r="N677" s="39"/>
      <c r="O677" s="6"/>
    </row>
    <row r="678" spans="1:15" ht="12.75">
      <c r="A678" s="6"/>
      <c r="B678" s="42"/>
      <c r="C678" s="8"/>
      <c r="D678" s="8"/>
      <c r="E678" s="8"/>
      <c r="F678" s="8"/>
      <c r="G678" s="8"/>
      <c r="H678" s="8"/>
      <c r="I678" s="39"/>
      <c r="J678" s="39"/>
      <c r="K678" s="39"/>
      <c r="L678" s="146"/>
      <c r="M678" s="57"/>
      <c r="N678" s="39"/>
      <c r="O678" s="6"/>
    </row>
    <row r="679" spans="1:15" ht="12.75">
      <c r="A679" s="6"/>
      <c r="B679" s="42"/>
      <c r="C679" s="10"/>
      <c r="D679" s="10"/>
      <c r="E679" s="10"/>
      <c r="F679" s="10"/>
      <c r="G679" s="10"/>
      <c r="H679" s="10"/>
      <c r="I679" s="39"/>
      <c r="J679" s="39"/>
      <c r="K679" s="39"/>
      <c r="L679" s="56"/>
      <c r="M679" s="58"/>
      <c r="N679" s="39"/>
      <c r="O679" s="19"/>
    </row>
    <row r="680" spans="1:15" ht="12.75">
      <c r="A680" s="6"/>
      <c r="B680" s="43"/>
      <c r="C680" s="6"/>
      <c r="D680" s="6"/>
      <c r="E680" s="6"/>
      <c r="F680" s="6"/>
      <c r="G680" s="6"/>
      <c r="H680" s="6"/>
      <c r="I680" s="39"/>
      <c r="J680" s="39"/>
      <c r="K680" s="39"/>
      <c r="L680" s="55"/>
      <c r="M680" s="60"/>
      <c r="N680" s="39"/>
      <c r="O680" s="19"/>
    </row>
    <row r="681" spans="1:15" ht="12.75">
      <c r="A681" s="6"/>
      <c r="B681" s="43"/>
      <c r="C681" s="6"/>
      <c r="D681" s="6"/>
      <c r="E681" s="6"/>
      <c r="F681" s="6"/>
      <c r="G681" s="6"/>
      <c r="H681" s="6"/>
      <c r="I681" s="39"/>
      <c r="J681" s="39"/>
      <c r="K681" s="39"/>
      <c r="L681" s="55"/>
      <c r="M681" s="57"/>
      <c r="N681" s="39"/>
      <c r="O681" s="6"/>
    </row>
    <row r="682" spans="1:15" ht="12.75">
      <c r="A682" s="6"/>
      <c r="B682" s="43"/>
      <c r="C682" s="6"/>
      <c r="D682" s="6"/>
      <c r="E682" s="6"/>
      <c r="F682" s="6"/>
      <c r="G682" s="6"/>
      <c r="H682" s="6"/>
      <c r="I682" s="39"/>
      <c r="J682" s="39"/>
      <c r="K682" s="39"/>
      <c r="L682" s="56"/>
      <c r="M682" s="58"/>
      <c r="N682" s="39"/>
      <c r="O682" s="6"/>
    </row>
    <row r="683" spans="1:15" ht="12.75">
      <c r="A683" s="6"/>
      <c r="B683" s="39"/>
      <c r="C683" s="6"/>
      <c r="D683" s="6"/>
      <c r="E683" s="6"/>
      <c r="F683" s="6"/>
      <c r="G683" s="6"/>
      <c r="H683" s="6"/>
      <c r="I683" s="39"/>
      <c r="J683" s="39"/>
      <c r="K683" s="39"/>
      <c r="L683" s="33"/>
      <c r="M683" s="58"/>
      <c r="N683" s="39"/>
      <c r="O683" s="6"/>
    </row>
    <row r="684" spans="1:15" ht="12.75">
      <c r="A684" s="6"/>
      <c r="B684" s="39"/>
      <c r="C684" s="6"/>
      <c r="D684" s="6"/>
      <c r="E684" s="6"/>
      <c r="F684" s="6"/>
      <c r="G684" s="6"/>
      <c r="H684" s="6"/>
      <c r="I684" s="39"/>
      <c r="J684" s="39"/>
      <c r="K684" s="39"/>
      <c r="L684" s="33"/>
      <c r="M684" s="58"/>
      <c r="N684" s="39"/>
      <c r="O684" s="6"/>
    </row>
    <row r="685" spans="1:15" ht="12.75">
      <c r="A685" s="6"/>
      <c r="B685" s="39"/>
      <c r="C685" s="6"/>
      <c r="D685" s="6"/>
      <c r="E685" s="6"/>
      <c r="F685" s="6"/>
      <c r="G685" s="6"/>
      <c r="H685" s="6"/>
      <c r="I685" s="39"/>
      <c r="J685" s="39"/>
      <c r="K685" s="39"/>
      <c r="L685" s="33"/>
      <c r="M685" s="58"/>
      <c r="N685" s="39"/>
      <c r="O685" s="6"/>
    </row>
    <row r="686" spans="1:17" ht="12.75">
      <c r="A686" s="6"/>
      <c r="B686" s="39"/>
      <c r="C686" s="6"/>
      <c r="D686" s="6"/>
      <c r="E686" s="6"/>
      <c r="F686" s="6"/>
      <c r="G686" s="6"/>
      <c r="H686" s="6"/>
      <c r="I686" s="39"/>
      <c r="J686" s="39"/>
      <c r="K686" s="39"/>
      <c r="L686" s="56"/>
      <c r="M686" s="58"/>
      <c r="N686" s="39"/>
      <c r="O686" s="10"/>
      <c r="P686" s="17"/>
      <c r="Q686" s="17"/>
    </row>
    <row r="687" spans="1:17" ht="12.75">
      <c r="A687" s="6"/>
      <c r="B687" s="39"/>
      <c r="C687" s="6"/>
      <c r="D687" s="6"/>
      <c r="E687" s="6"/>
      <c r="F687" s="6"/>
      <c r="G687" s="6"/>
      <c r="H687" s="6"/>
      <c r="I687" s="39"/>
      <c r="J687" s="39"/>
      <c r="K687" s="39"/>
      <c r="L687" s="33"/>
      <c r="M687" s="58"/>
      <c r="N687" s="39"/>
      <c r="O687" s="10"/>
      <c r="P687" s="17"/>
      <c r="Q687" s="17"/>
    </row>
    <row r="688" spans="1:17" ht="12.75">
      <c r="A688" s="6"/>
      <c r="B688" s="39"/>
      <c r="C688" s="6"/>
      <c r="D688" s="6"/>
      <c r="E688" s="6"/>
      <c r="F688" s="6"/>
      <c r="G688" s="6"/>
      <c r="H688" s="6"/>
      <c r="I688" s="39"/>
      <c r="J688" s="39"/>
      <c r="K688" s="39"/>
      <c r="L688" s="39"/>
      <c r="M688" s="58"/>
      <c r="N688" s="39"/>
      <c r="O688" s="10"/>
      <c r="P688" s="17"/>
      <c r="Q688" s="17"/>
    </row>
    <row r="689" spans="1:17" ht="12.75">
      <c r="A689" s="6"/>
      <c r="B689" s="39"/>
      <c r="C689" s="40"/>
      <c r="D689" s="40"/>
      <c r="E689" s="40"/>
      <c r="F689" s="40"/>
      <c r="G689" s="40"/>
      <c r="H689" s="40"/>
      <c r="I689" s="61"/>
      <c r="J689" s="61"/>
      <c r="K689" s="61"/>
      <c r="L689" s="61"/>
      <c r="M689" s="61"/>
      <c r="N689" s="61"/>
      <c r="O689" s="10"/>
      <c r="P689" s="17"/>
      <c r="Q689" s="17"/>
    </row>
    <row r="690" spans="1:15" ht="12.75">
      <c r="A690" s="6"/>
      <c r="B690" s="39"/>
      <c r="C690" s="6"/>
      <c r="D690" s="6"/>
      <c r="E690" s="6"/>
      <c r="F690" s="6"/>
      <c r="G690" s="6"/>
      <c r="H690" s="6"/>
      <c r="I690" s="33"/>
      <c r="J690" s="33"/>
      <c r="K690" s="33"/>
      <c r="L690" s="39"/>
      <c r="M690" s="147"/>
      <c r="N690" s="39"/>
      <c r="O690" s="6"/>
    </row>
    <row r="691" spans="1:15" ht="12.75">
      <c r="A691" s="6"/>
      <c r="B691" s="25"/>
      <c r="C691" s="25"/>
      <c r="D691" s="25"/>
      <c r="E691" s="25"/>
      <c r="F691" s="25"/>
      <c r="G691" s="25"/>
      <c r="H691" s="25"/>
      <c r="I691" s="34"/>
      <c r="J691" s="34"/>
      <c r="K691" s="34"/>
      <c r="L691" s="34"/>
      <c r="M691" s="34"/>
      <c r="N691" s="34"/>
      <c r="O691" s="6"/>
    </row>
    <row r="692" spans="1:15" ht="12.75">
      <c r="A692" s="6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6"/>
    </row>
    <row r="693" spans="1:15" ht="12.75">
      <c r="A693" s="6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6"/>
    </row>
    <row r="694" spans="1:15" ht="12.75">
      <c r="A694" s="6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6"/>
    </row>
    <row r="695" spans="1:15" ht="12.75">
      <c r="A695" s="6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6"/>
    </row>
    <row r="696" spans="1:15" ht="12.75">
      <c r="A696" s="6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6"/>
    </row>
    <row r="697" spans="1:15" ht="12.75">
      <c r="A697" s="6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6"/>
    </row>
    <row r="698" spans="1:15" ht="12.75">
      <c r="A698" s="6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116"/>
    </row>
    <row r="699" spans="1:15" ht="12.75">
      <c r="A699" s="6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78"/>
      <c r="O699" s="6"/>
    </row>
    <row r="700" spans="1:15" ht="18">
      <c r="A700" s="6"/>
      <c r="B700" s="1921"/>
      <c r="C700" s="1921"/>
      <c r="D700" s="392"/>
      <c r="E700" s="392"/>
      <c r="F700" s="392"/>
      <c r="G700" s="392"/>
      <c r="H700" s="392"/>
      <c r="I700" s="119"/>
      <c r="J700" s="119"/>
      <c r="K700" s="119"/>
      <c r="L700" s="119"/>
      <c r="M700" s="120"/>
      <c r="N700" s="121"/>
      <c r="O700" s="6"/>
    </row>
    <row r="701" spans="1:15" ht="12.75">
      <c r="A701" s="6"/>
      <c r="B701" s="10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20"/>
      <c r="N701" s="119"/>
      <c r="O701" s="6"/>
    </row>
    <row r="702" spans="1:15" ht="12.75">
      <c r="A702" s="6"/>
      <c r="B702" s="6"/>
      <c r="C702" s="10"/>
      <c r="D702" s="10"/>
      <c r="E702" s="10"/>
      <c r="F702" s="10"/>
      <c r="G702" s="10"/>
      <c r="H702" s="10"/>
      <c r="I702" s="119"/>
      <c r="J702" s="119"/>
      <c r="K702" s="119"/>
      <c r="L702" s="119"/>
      <c r="M702" s="120"/>
      <c r="N702" s="119"/>
      <c r="O702" s="6"/>
    </row>
    <row r="703" spans="1:15" ht="12.75">
      <c r="A703" s="6"/>
      <c r="B703" s="41"/>
      <c r="C703" s="41"/>
      <c r="D703" s="41"/>
      <c r="E703" s="41"/>
      <c r="F703" s="41"/>
      <c r="G703" s="41"/>
      <c r="H703" s="41"/>
      <c r="I703" s="61"/>
      <c r="J703" s="61"/>
      <c r="K703" s="61"/>
      <c r="L703" s="143"/>
      <c r="M703" s="143"/>
      <c r="N703" s="61"/>
      <c r="O703" s="6"/>
    </row>
    <row r="704" spans="1:15" ht="12.75">
      <c r="A704" s="6"/>
      <c r="B704" s="41"/>
      <c r="C704" s="21"/>
      <c r="D704" s="21"/>
      <c r="E704" s="21"/>
      <c r="F704" s="21"/>
      <c r="G704" s="21"/>
      <c r="H704" s="21"/>
      <c r="I704" s="61"/>
      <c r="J704" s="61"/>
      <c r="K704" s="61"/>
      <c r="L704" s="143"/>
      <c r="M704" s="143"/>
      <c r="N704" s="61"/>
      <c r="O704" s="6"/>
    </row>
    <row r="705" spans="1:15" ht="12.75">
      <c r="A705" s="6"/>
      <c r="B705" s="41"/>
      <c r="C705" s="21"/>
      <c r="D705" s="21"/>
      <c r="E705" s="21"/>
      <c r="F705" s="21"/>
      <c r="G705" s="21"/>
      <c r="H705" s="21"/>
      <c r="I705" s="61"/>
      <c r="J705" s="61"/>
      <c r="K705" s="61"/>
      <c r="L705" s="143"/>
      <c r="M705" s="143"/>
      <c r="N705" s="61"/>
      <c r="O705" s="6"/>
    </row>
    <row r="706" spans="1:15" ht="12.75">
      <c r="A706" s="6"/>
      <c r="B706" s="39"/>
      <c r="C706" s="10"/>
      <c r="D706" s="10"/>
      <c r="E706" s="10"/>
      <c r="F706" s="10"/>
      <c r="G706" s="10"/>
      <c r="H706" s="10"/>
      <c r="I706" s="58"/>
      <c r="J706" s="58"/>
      <c r="K706" s="58"/>
      <c r="L706" s="57"/>
      <c r="M706" s="57"/>
      <c r="N706" s="58"/>
      <c r="O706" s="6"/>
    </row>
    <row r="707" spans="1:15" ht="12.75">
      <c r="A707" s="6"/>
      <c r="B707" s="42"/>
      <c r="C707" s="10"/>
      <c r="D707" s="10"/>
      <c r="E707" s="10"/>
      <c r="F707" s="10"/>
      <c r="G707" s="10"/>
      <c r="H707" s="10"/>
      <c r="I707" s="58"/>
      <c r="J707" s="58"/>
      <c r="K707" s="58"/>
      <c r="L707" s="57"/>
      <c r="M707" s="57"/>
      <c r="N707" s="58"/>
      <c r="O707" s="6"/>
    </row>
    <row r="708" spans="1:15" ht="12.75">
      <c r="A708" s="6"/>
      <c r="B708" s="42"/>
      <c r="C708" s="10"/>
      <c r="D708" s="10"/>
      <c r="E708" s="10"/>
      <c r="F708" s="10"/>
      <c r="G708" s="10"/>
      <c r="H708" s="10"/>
      <c r="I708" s="58"/>
      <c r="J708" s="58"/>
      <c r="K708" s="58"/>
      <c r="L708" s="57"/>
      <c r="M708" s="57"/>
      <c r="N708" s="58"/>
      <c r="O708" s="6"/>
    </row>
    <row r="709" spans="1:15" ht="12.75">
      <c r="A709" s="6"/>
      <c r="B709" s="43"/>
      <c r="C709" s="6"/>
      <c r="D709" s="6"/>
      <c r="E709" s="6"/>
      <c r="F709" s="6"/>
      <c r="G709" s="6"/>
      <c r="H709" s="6"/>
      <c r="I709" s="58"/>
      <c r="J709" s="58"/>
      <c r="K709" s="58"/>
      <c r="L709" s="58"/>
      <c r="M709" s="58"/>
      <c r="N709" s="58"/>
      <c r="O709" s="6"/>
    </row>
    <row r="710" spans="1:15" ht="12.75">
      <c r="A710" s="6"/>
      <c r="B710" s="42"/>
      <c r="C710" s="6"/>
      <c r="D710" s="6"/>
      <c r="E710" s="6"/>
      <c r="F710" s="6"/>
      <c r="G710" s="6"/>
      <c r="H710" s="6"/>
      <c r="I710" s="58"/>
      <c r="J710" s="58"/>
      <c r="K710" s="58"/>
      <c r="L710" s="58"/>
      <c r="M710" s="58"/>
      <c r="N710" s="58"/>
      <c r="O710" s="39"/>
    </row>
    <row r="711" spans="1:15" ht="12.75">
      <c r="A711" s="6"/>
      <c r="B711" s="43"/>
      <c r="C711" s="6"/>
      <c r="D711" s="6"/>
      <c r="E711" s="6"/>
      <c r="F711" s="6"/>
      <c r="G711" s="6"/>
      <c r="H711" s="6"/>
      <c r="I711" s="58"/>
      <c r="J711" s="58"/>
      <c r="K711" s="58"/>
      <c r="L711" s="58"/>
      <c r="M711" s="58"/>
      <c r="N711" s="58"/>
      <c r="O711" s="6"/>
    </row>
    <row r="712" spans="1:15" ht="12.75">
      <c r="A712" s="6"/>
      <c r="B712" s="42"/>
      <c r="C712" s="10"/>
      <c r="D712" s="10"/>
      <c r="E712" s="10"/>
      <c r="F712" s="10"/>
      <c r="G712" s="10"/>
      <c r="H712" s="10"/>
      <c r="I712" s="58"/>
      <c r="J712" s="58"/>
      <c r="K712" s="58"/>
      <c r="L712" s="57"/>
      <c r="M712" s="57"/>
      <c r="N712" s="58"/>
      <c r="O712" s="148"/>
    </row>
    <row r="713" spans="1:15" ht="12.75">
      <c r="A713" s="6"/>
      <c r="B713" s="42"/>
      <c r="C713" s="10"/>
      <c r="D713" s="10"/>
      <c r="E713" s="10"/>
      <c r="F713" s="10"/>
      <c r="G713" s="10"/>
      <c r="H713" s="10"/>
      <c r="I713" s="58"/>
      <c r="J713" s="58"/>
      <c r="K713" s="58"/>
      <c r="L713" s="57"/>
      <c r="M713" s="57"/>
      <c r="N713" s="58"/>
      <c r="O713" s="49"/>
    </row>
    <row r="714" spans="1:15" ht="12.75">
      <c r="A714" s="6"/>
      <c r="B714" s="43"/>
      <c r="C714" s="6"/>
      <c r="D714" s="6"/>
      <c r="E714" s="6"/>
      <c r="F714" s="6"/>
      <c r="G714" s="6"/>
      <c r="H714" s="6"/>
      <c r="I714" s="58"/>
      <c r="J714" s="58"/>
      <c r="K714" s="58"/>
      <c r="L714" s="58"/>
      <c r="M714" s="58"/>
      <c r="N714" s="58"/>
      <c r="O714" s="6"/>
    </row>
    <row r="715" spans="1:15" ht="12.75">
      <c r="A715" s="6"/>
      <c r="B715" s="43"/>
      <c r="C715" s="6"/>
      <c r="D715" s="6"/>
      <c r="E715" s="6"/>
      <c r="F715" s="6"/>
      <c r="G715" s="6"/>
      <c r="H715" s="6"/>
      <c r="I715" s="58"/>
      <c r="J715" s="58"/>
      <c r="K715" s="58"/>
      <c r="L715" s="58"/>
      <c r="M715" s="58"/>
      <c r="N715" s="58"/>
      <c r="O715" s="6"/>
    </row>
    <row r="716" spans="1:15" ht="12.75">
      <c r="A716" s="6"/>
      <c r="B716" s="43"/>
      <c r="C716" s="6"/>
      <c r="D716" s="6"/>
      <c r="E716" s="6"/>
      <c r="F716" s="6"/>
      <c r="G716" s="6"/>
      <c r="H716" s="6"/>
      <c r="I716" s="58"/>
      <c r="J716" s="58"/>
      <c r="K716" s="58"/>
      <c r="L716" s="58"/>
      <c r="M716" s="58"/>
      <c r="N716" s="58"/>
      <c r="O716" s="6"/>
    </row>
    <row r="717" spans="1:15" ht="12.75">
      <c r="A717" s="6"/>
      <c r="B717" s="43"/>
      <c r="C717" s="6"/>
      <c r="D717" s="6"/>
      <c r="E717" s="6"/>
      <c r="F717" s="6"/>
      <c r="G717" s="6"/>
      <c r="H717" s="6"/>
      <c r="I717" s="58"/>
      <c r="J717" s="58"/>
      <c r="K717" s="58"/>
      <c r="L717" s="58"/>
      <c r="M717" s="58"/>
      <c r="N717" s="58"/>
      <c r="O717" s="6"/>
    </row>
    <row r="718" spans="1:15" ht="12.75">
      <c r="A718" s="6"/>
      <c r="B718" s="43"/>
      <c r="C718" s="6"/>
      <c r="D718" s="6"/>
      <c r="E718" s="6"/>
      <c r="F718" s="6"/>
      <c r="G718" s="6"/>
      <c r="H718" s="6"/>
      <c r="I718" s="58"/>
      <c r="J718" s="58"/>
      <c r="K718" s="58"/>
      <c r="L718" s="58"/>
      <c r="M718" s="58"/>
      <c r="N718" s="58"/>
      <c r="O718" s="6"/>
    </row>
    <row r="719" spans="1:15" ht="12.75">
      <c r="A719" s="6"/>
      <c r="B719" s="43"/>
      <c r="C719" s="6"/>
      <c r="D719" s="6"/>
      <c r="E719" s="6"/>
      <c r="F719" s="6"/>
      <c r="G719" s="6"/>
      <c r="H719" s="6"/>
      <c r="I719" s="58"/>
      <c r="J719" s="58"/>
      <c r="K719" s="58"/>
      <c r="L719" s="58"/>
      <c r="M719" s="58"/>
      <c r="N719" s="58"/>
      <c r="O719" s="6"/>
    </row>
    <row r="720" spans="1:15" ht="12.75">
      <c r="A720" s="6"/>
      <c r="B720" s="39"/>
      <c r="C720" s="6"/>
      <c r="D720" s="6"/>
      <c r="E720" s="6"/>
      <c r="F720" s="6"/>
      <c r="G720" s="6"/>
      <c r="H720" s="6"/>
      <c r="I720" s="58"/>
      <c r="J720" s="58"/>
      <c r="K720" s="58"/>
      <c r="L720" s="58"/>
      <c r="M720" s="58"/>
      <c r="N720" s="58"/>
      <c r="O720" s="6"/>
    </row>
    <row r="721" spans="1:15" ht="12.75">
      <c r="A721" s="6"/>
      <c r="B721" s="39"/>
      <c r="C721" s="6"/>
      <c r="D721" s="6"/>
      <c r="E721" s="6"/>
      <c r="F721" s="6"/>
      <c r="G721" s="6"/>
      <c r="H721" s="6"/>
      <c r="I721" s="58"/>
      <c r="J721" s="58"/>
      <c r="K721" s="58"/>
      <c r="L721" s="58"/>
      <c r="M721" s="58"/>
      <c r="N721" s="58"/>
      <c r="O721" s="6"/>
    </row>
    <row r="722" spans="1:15" ht="12.75">
      <c r="A722" s="6"/>
      <c r="B722" s="39"/>
      <c r="C722" s="6"/>
      <c r="D722" s="6"/>
      <c r="E722" s="6"/>
      <c r="F722" s="6"/>
      <c r="G722" s="6"/>
      <c r="H722" s="6"/>
      <c r="I722" s="58"/>
      <c r="J722" s="58"/>
      <c r="K722" s="58"/>
      <c r="L722" s="58"/>
      <c r="M722" s="58"/>
      <c r="N722" s="58"/>
      <c r="O722" s="6"/>
    </row>
    <row r="723" spans="1:15" ht="12.75">
      <c r="A723" s="6"/>
      <c r="B723" s="39"/>
      <c r="C723" s="6"/>
      <c r="D723" s="6"/>
      <c r="E723" s="6"/>
      <c r="F723" s="6"/>
      <c r="G723" s="6"/>
      <c r="H723" s="6"/>
      <c r="I723" s="58"/>
      <c r="J723" s="58"/>
      <c r="K723" s="58"/>
      <c r="L723" s="58"/>
      <c r="M723" s="58"/>
      <c r="N723" s="58"/>
      <c r="O723" s="6"/>
    </row>
    <row r="724" spans="1:15" ht="12.75">
      <c r="A724" s="6"/>
      <c r="B724" s="39"/>
      <c r="C724" s="6"/>
      <c r="D724" s="6"/>
      <c r="E724" s="6"/>
      <c r="F724" s="6"/>
      <c r="G724" s="6"/>
      <c r="H724" s="6"/>
      <c r="I724" s="58"/>
      <c r="J724" s="58"/>
      <c r="K724" s="58"/>
      <c r="L724" s="58"/>
      <c r="M724" s="58"/>
      <c r="N724" s="58"/>
      <c r="O724" s="6"/>
    </row>
    <row r="725" spans="1:15" ht="12.75">
      <c r="A725" s="6"/>
      <c r="B725" s="39"/>
      <c r="C725" s="6"/>
      <c r="D725" s="6"/>
      <c r="E725" s="6"/>
      <c r="F725" s="6"/>
      <c r="G725" s="6"/>
      <c r="H725" s="6"/>
      <c r="I725" s="58"/>
      <c r="J725" s="58"/>
      <c r="K725" s="58"/>
      <c r="L725" s="58"/>
      <c r="M725" s="58"/>
      <c r="N725" s="58"/>
      <c r="O725" s="6"/>
    </row>
    <row r="726" spans="1:15" ht="12.75">
      <c r="A726" s="6"/>
      <c r="B726" s="39"/>
      <c r="C726" s="6"/>
      <c r="D726" s="6"/>
      <c r="E726" s="6"/>
      <c r="F726" s="6"/>
      <c r="G726" s="6"/>
      <c r="H726" s="6"/>
      <c r="I726" s="58"/>
      <c r="J726" s="58"/>
      <c r="K726" s="58"/>
      <c r="L726" s="58"/>
      <c r="M726" s="58"/>
      <c r="N726" s="58"/>
      <c r="O726" s="6"/>
    </row>
    <row r="727" spans="1:15" ht="12.75">
      <c r="A727" s="6"/>
      <c r="B727" s="39"/>
      <c r="C727" s="6"/>
      <c r="D727" s="6"/>
      <c r="E727" s="6"/>
      <c r="F727" s="6"/>
      <c r="G727" s="6"/>
      <c r="H727" s="6"/>
      <c r="I727" s="58"/>
      <c r="J727" s="58"/>
      <c r="K727" s="58"/>
      <c r="L727" s="58"/>
      <c r="M727" s="58"/>
      <c r="N727" s="58"/>
      <c r="O727" s="6"/>
    </row>
    <row r="728" spans="1:15" ht="12.75">
      <c r="A728" s="6"/>
      <c r="B728" s="39"/>
      <c r="C728" s="6"/>
      <c r="D728" s="6"/>
      <c r="E728" s="6"/>
      <c r="F728" s="6"/>
      <c r="G728" s="6"/>
      <c r="H728" s="6"/>
      <c r="I728" s="58"/>
      <c r="J728" s="58"/>
      <c r="K728" s="58"/>
      <c r="L728" s="58"/>
      <c r="M728" s="58"/>
      <c r="N728" s="58"/>
      <c r="O728" s="6"/>
    </row>
    <row r="729" spans="1:15" ht="12.75">
      <c r="A729" s="6"/>
      <c r="B729" s="39"/>
      <c r="C729" s="6"/>
      <c r="D729" s="6"/>
      <c r="E729" s="6"/>
      <c r="F729" s="6"/>
      <c r="G729" s="6"/>
      <c r="H729" s="6"/>
      <c r="I729" s="58"/>
      <c r="J729" s="58"/>
      <c r="K729" s="58"/>
      <c r="L729" s="58"/>
      <c r="M729" s="58"/>
      <c r="N729" s="58"/>
      <c r="O729" s="6"/>
    </row>
    <row r="730" spans="1:15" ht="12.75">
      <c r="A730" s="6"/>
      <c r="B730" s="39"/>
      <c r="C730" s="6"/>
      <c r="D730" s="6"/>
      <c r="E730" s="6"/>
      <c r="F730" s="6"/>
      <c r="G730" s="6"/>
      <c r="H730" s="6"/>
      <c r="I730" s="58"/>
      <c r="J730" s="58"/>
      <c r="K730" s="58"/>
      <c r="L730" s="58"/>
      <c r="M730" s="58"/>
      <c r="N730" s="58"/>
      <c r="O730" s="39"/>
    </row>
    <row r="731" spans="1:15" ht="12.75">
      <c r="A731" s="6"/>
      <c r="B731" s="39"/>
      <c r="C731" s="6"/>
      <c r="D731" s="6"/>
      <c r="E731" s="6"/>
      <c r="F731" s="6"/>
      <c r="G731" s="6"/>
      <c r="H731" s="6"/>
      <c r="I731" s="58"/>
      <c r="J731" s="58"/>
      <c r="K731" s="58"/>
      <c r="L731" s="58"/>
      <c r="M731" s="58"/>
      <c r="N731" s="58"/>
      <c r="O731" s="6"/>
    </row>
    <row r="732" spans="1:15" ht="12.75">
      <c r="A732" s="6"/>
      <c r="B732" s="39"/>
      <c r="C732" s="6"/>
      <c r="D732" s="6"/>
      <c r="E732" s="6"/>
      <c r="F732" s="6"/>
      <c r="G732" s="6"/>
      <c r="H732" s="6"/>
      <c r="I732" s="58"/>
      <c r="J732" s="58"/>
      <c r="K732" s="58"/>
      <c r="L732" s="58"/>
      <c r="M732" s="58"/>
      <c r="N732" s="58"/>
      <c r="O732" s="148"/>
    </row>
    <row r="733" spans="1:15" ht="12.75">
      <c r="A733" s="6"/>
      <c r="B733" s="39"/>
      <c r="C733" s="6"/>
      <c r="D733" s="6"/>
      <c r="E733" s="6"/>
      <c r="F733" s="6"/>
      <c r="G733" s="6"/>
      <c r="H733" s="6"/>
      <c r="I733" s="58"/>
      <c r="J733" s="58"/>
      <c r="K733" s="58"/>
      <c r="L733" s="58"/>
      <c r="M733" s="58"/>
      <c r="N733" s="58"/>
      <c r="O733" s="49"/>
    </row>
    <row r="734" spans="1:15" ht="12.75">
      <c r="A734" s="6"/>
      <c r="B734" s="39"/>
      <c r="C734" s="6"/>
      <c r="D734" s="6"/>
      <c r="E734" s="6"/>
      <c r="F734" s="6"/>
      <c r="G734" s="6"/>
      <c r="H734" s="6"/>
      <c r="I734" s="58"/>
      <c r="J734" s="58"/>
      <c r="K734" s="58"/>
      <c r="L734" s="58"/>
      <c r="M734" s="58"/>
      <c r="N734" s="58"/>
      <c r="O734" s="6"/>
    </row>
    <row r="735" spans="1:15" ht="12.75">
      <c r="A735" s="6"/>
      <c r="B735" s="39"/>
      <c r="C735" s="6"/>
      <c r="D735" s="6"/>
      <c r="E735" s="6"/>
      <c r="F735" s="6"/>
      <c r="G735" s="6"/>
      <c r="H735" s="6"/>
      <c r="I735" s="58"/>
      <c r="J735" s="58"/>
      <c r="K735" s="58"/>
      <c r="L735" s="58"/>
      <c r="M735" s="58"/>
      <c r="N735" s="58"/>
      <c r="O735" s="6"/>
    </row>
    <row r="736" spans="1:15" ht="12.75">
      <c r="A736" s="6"/>
      <c r="B736" s="39"/>
      <c r="C736" s="6"/>
      <c r="D736" s="6"/>
      <c r="E736" s="6"/>
      <c r="F736" s="6"/>
      <c r="G736" s="6"/>
      <c r="H736" s="6"/>
      <c r="I736" s="58"/>
      <c r="J736" s="58"/>
      <c r="K736" s="58"/>
      <c r="L736" s="58"/>
      <c r="M736" s="58"/>
      <c r="N736" s="58"/>
      <c r="O736" s="6"/>
    </row>
    <row r="737" spans="1:15" ht="12.75">
      <c r="A737" s="6"/>
      <c r="B737" s="39"/>
      <c r="C737" s="6"/>
      <c r="D737" s="6"/>
      <c r="E737" s="6"/>
      <c r="F737" s="6"/>
      <c r="G737" s="6"/>
      <c r="H737" s="6"/>
      <c r="I737" s="58"/>
      <c r="J737" s="58"/>
      <c r="K737" s="58"/>
      <c r="L737" s="58"/>
      <c r="M737" s="58"/>
      <c r="N737" s="58"/>
      <c r="O737" s="6"/>
    </row>
    <row r="738" spans="1:15" ht="12.75">
      <c r="A738" s="6"/>
      <c r="B738" s="46"/>
      <c r="C738" s="40"/>
      <c r="D738" s="40"/>
      <c r="E738" s="40"/>
      <c r="F738" s="40"/>
      <c r="G738" s="40"/>
      <c r="H738" s="40"/>
      <c r="I738" s="61"/>
      <c r="J738" s="61"/>
      <c r="K738" s="61"/>
      <c r="L738" s="61"/>
      <c r="M738" s="61"/>
      <c r="N738" s="58"/>
      <c r="O738" s="6"/>
    </row>
    <row r="739" spans="1:15" ht="12.75">
      <c r="A739" s="6"/>
      <c r="B739" s="39"/>
      <c r="C739" s="6"/>
      <c r="D739" s="6"/>
      <c r="E739" s="6"/>
      <c r="F739" s="6"/>
      <c r="G739" s="6"/>
      <c r="H739" s="6"/>
      <c r="I739" s="58"/>
      <c r="J739" s="58"/>
      <c r="K739" s="58"/>
      <c r="L739" s="58"/>
      <c r="M739" s="61"/>
      <c r="N739" s="58"/>
      <c r="O739" s="6"/>
    </row>
    <row r="740" spans="1:15" ht="12.75">
      <c r="A740" s="6"/>
      <c r="B740" s="149"/>
      <c r="C740" s="19"/>
      <c r="D740" s="19"/>
      <c r="E740" s="19"/>
      <c r="F740" s="19"/>
      <c r="G740" s="19"/>
      <c r="H740" s="19"/>
      <c r="I740" s="59"/>
      <c r="J740" s="59"/>
      <c r="K740" s="59"/>
      <c r="L740" s="61"/>
      <c r="M740" s="61"/>
      <c r="N740" s="58"/>
      <c r="O740" s="6"/>
    </row>
    <row r="741" spans="1:15" ht="12.75">
      <c r="A741" s="6"/>
      <c r="B741" s="150"/>
      <c r="C741" s="19"/>
      <c r="D741" s="19"/>
      <c r="E741" s="19"/>
      <c r="F741" s="19"/>
      <c r="G741" s="19"/>
      <c r="H741" s="19"/>
      <c r="I741" s="59"/>
      <c r="J741" s="59"/>
      <c r="K741" s="59"/>
      <c r="L741" s="58"/>
      <c r="M741" s="61"/>
      <c r="N741" s="58"/>
      <c r="O741" s="6"/>
    </row>
    <row r="742" spans="1:15" ht="12.75">
      <c r="A742" s="6"/>
      <c r="B742" s="39"/>
      <c r="C742" s="6"/>
      <c r="D742" s="6"/>
      <c r="E742" s="6"/>
      <c r="F742" s="6"/>
      <c r="G742" s="6"/>
      <c r="H742" s="6"/>
      <c r="I742" s="60"/>
      <c r="J742" s="60"/>
      <c r="K742" s="60"/>
      <c r="L742" s="58"/>
      <c r="M742" s="61"/>
      <c r="N742" s="58"/>
      <c r="O742" s="6"/>
    </row>
    <row r="743" spans="1:15" ht="12.75">
      <c r="A743" s="6"/>
      <c r="B743" s="39"/>
      <c r="C743" s="6"/>
      <c r="D743" s="6"/>
      <c r="E743" s="6"/>
      <c r="F743" s="6"/>
      <c r="G743" s="6"/>
      <c r="H743" s="6"/>
      <c r="I743" s="60"/>
      <c r="J743" s="60"/>
      <c r="K743" s="60"/>
      <c r="L743" s="58"/>
      <c r="M743" s="61"/>
      <c r="N743" s="151"/>
      <c r="O743" s="6"/>
    </row>
    <row r="744" spans="1:15" ht="12.75">
      <c r="A744" s="6"/>
      <c r="B744" s="39"/>
      <c r="C744" s="6"/>
      <c r="D744" s="6"/>
      <c r="E744" s="6"/>
      <c r="F744" s="6"/>
      <c r="G744" s="6"/>
      <c r="H744" s="6"/>
      <c r="I744" s="59"/>
      <c r="J744" s="59"/>
      <c r="K744" s="59"/>
      <c r="L744" s="58"/>
      <c r="M744" s="61"/>
      <c r="N744" s="58"/>
      <c r="O744" s="116"/>
    </row>
    <row r="745" spans="1:15" ht="12.75">
      <c r="A745" s="6"/>
      <c r="B745" s="34"/>
      <c r="C745" s="45"/>
      <c r="D745" s="45"/>
      <c r="E745" s="45"/>
      <c r="F745" s="45"/>
      <c r="G745" s="45"/>
      <c r="H745" s="45"/>
      <c r="I745" s="152"/>
      <c r="J745" s="152"/>
      <c r="K745" s="152"/>
      <c r="L745" s="34"/>
      <c r="M745" s="34"/>
      <c r="N745" s="34"/>
      <c r="O745" s="6"/>
    </row>
    <row r="746" spans="1:15" ht="15" customHeight="1">
      <c r="A746" s="6"/>
      <c r="B746" s="53"/>
      <c r="C746" s="53"/>
      <c r="D746" s="53"/>
      <c r="E746" s="53"/>
      <c r="F746" s="53"/>
      <c r="G746" s="53"/>
      <c r="H746" s="53"/>
      <c r="I746" s="153"/>
      <c r="J746" s="153"/>
      <c r="K746" s="153"/>
      <c r="L746" s="153"/>
      <c r="M746" s="153"/>
      <c r="N746" s="153"/>
      <c r="O746" s="6"/>
    </row>
    <row r="747" spans="1:15" ht="15" customHeight="1">
      <c r="A747" s="6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6"/>
    </row>
    <row r="748" spans="1:15" ht="15" customHeight="1">
      <c r="A748" s="6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6"/>
    </row>
    <row r="749" spans="1:15" ht="15" customHeight="1">
      <c r="A749" s="6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6"/>
    </row>
    <row r="750" spans="1:15" ht="15" customHeight="1">
      <c r="A750" s="6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6"/>
    </row>
    <row r="751" spans="1:15" ht="15" customHeight="1">
      <c r="A751" s="6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6"/>
    </row>
    <row r="752" spans="1:15" ht="15" customHeight="1">
      <c r="A752" s="6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6"/>
    </row>
    <row r="753" spans="1:15" ht="15" customHeight="1">
      <c r="A753" s="6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6"/>
    </row>
    <row r="754" spans="1:15" ht="15" customHeight="1">
      <c r="A754" s="6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6"/>
    </row>
    <row r="755" spans="1:15" ht="15" customHeight="1">
      <c r="A755" s="6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6"/>
    </row>
    <row r="756" spans="1:15" ht="15" customHeight="1">
      <c r="A756" s="6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6"/>
    </row>
    <row r="757" spans="1:15" ht="15" customHeight="1">
      <c r="A757" s="6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6"/>
    </row>
    <row r="758" spans="1:15" ht="15" customHeight="1">
      <c r="A758" s="6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6"/>
    </row>
    <row r="759" spans="1:15" ht="18">
      <c r="A759" s="6"/>
      <c r="B759" s="1921"/>
      <c r="C759" s="1921"/>
      <c r="D759" s="392"/>
      <c r="E759" s="392"/>
      <c r="F759" s="392"/>
      <c r="G759" s="392"/>
      <c r="H759" s="392"/>
      <c r="I759" s="119"/>
      <c r="J759" s="119"/>
      <c r="K759" s="119"/>
      <c r="L759" s="119"/>
      <c r="M759" s="120"/>
      <c r="N759" s="121"/>
      <c r="O759" s="116"/>
    </row>
    <row r="760" spans="1:15" ht="12.75">
      <c r="A760" s="6"/>
      <c r="B760" s="10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20"/>
      <c r="N760" s="119"/>
      <c r="O760" s="6"/>
    </row>
    <row r="761" spans="1:15" ht="12.75">
      <c r="A761" s="6"/>
      <c r="B761" s="6"/>
      <c r="C761" s="10"/>
      <c r="D761" s="10"/>
      <c r="E761" s="10"/>
      <c r="F761" s="10"/>
      <c r="G761" s="10"/>
      <c r="H761" s="10"/>
      <c r="I761" s="119"/>
      <c r="J761" s="119"/>
      <c r="K761" s="119"/>
      <c r="L761" s="119"/>
      <c r="M761" s="120"/>
      <c r="N761" s="119"/>
      <c r="O761" s="6"/>
    </row>
    <row r="762" spans="1:15" ht="12.75">
      <c r="A762" s="6"/>
      <c r="B762" s="41"/>
      <c r="C762" s="41"/>
      <c r="D762" s="41"/>
      <c r="E762" s="41"/>
      <c r="F762" s="41"/>
      <c r="G762" s="41"/>
      <c r="H762" s="41"/>
      <c r="I762" s="143"/>
      <c r="J762" s="143"/>
      <c r="K762" s="143"/>
      <c r="L762" s="143"/>
      <c r="M762" s="143"/>
      <c r="N762" s="58"/>
      <c r="O762" s="6"/>
    </row>
    <row r="763" spans="1:15" ht="12.75">
      <c r="A763" s="6"/>
      <c r="B763" s="41"/>
      <c r="C763" s="21"/>
      <c r="D763" s="21"/>
      <c r="E763" s="21"/>
      <c r="F763" s="21"/>
      <c r="G763" s="21"/>
      <c r="H763" s="21"/>
      <c r="I763" s="143"/>
      <c r="J763" s="143"/>
      <c r="K763" s="143"/>
      <c r="L763" s="143"/>
      <c r="M763" s="143"/>
      <c r="N763" s="58"/>
      <c r="O763" s="6"/>
    </row>
    <row r="764" spans="1:15" ht="12.75">
      <c r="A764" s="6"/>
      <c r="B764" s="41"/>
      <c r="C764" s="21"/>
      <c r="D764" s="21"/>
      <c r="E764" s="21"/>
      <c r="F764" s="21"/>
      <c r="G764" s="21"/>
      <c r="H764" s="21"/>
      <c r="I764" s="143"/>
      <c r="J764" s="143"/>
      <c r="K764" s="143"/>
      <c r="L764" s="143"/>
      <c r="M764" s="143"/>
      <c r="N764" s="58"/>
      <c r="O764" s="6"/>
    </row>
    <row r="765" spans="1:15" ht="12.75">
      <c r="A765" s="6"/>
      <c r="B765" s="39"/>
      <c r="C765" s="10"/>
      <c r="D765" s="10"/>
      <c r="E765" s="10"/>
      <c r="F765" s="10"/>
      <c r="G765" s="10"/>
      <c r="H765" s="10"/>
      <c r="I765" s="57"/>
      <c r="J765" s="57"/>
      <c r="K765" s="57"/>
      <c r="L765" s="57"/>
      <c r="M765" s="57"/>
      <c r="N765" s="57"/>
      <c r="O765" s="6"/>
    </row>
    <row r="766" spans="1:15" ht="12.75">
      <c r="A766" s="6"/>
      <c r="B766" s="39"/>
      <c r="C766" s="10"/>
      <c r="D766" s="10"/>
      <c r="E766" s="10"/>
      <c r="F766" s="10"/>
      <c r="G766" s="10"/>
      <c r="H766" s="10"/>
      <c r="I766" s="57"/>
      <c r="J766" s="57"/>
      <c r="K766" s="57"/>
      <c r="L766" s="57"/>
      <c r="M766" s="57"/>
      <c r="N766" s="57"/>
      <c r="O766" s="6"/>
    </row>
    <row r="767" spans="1:15" ht="12.75">
      <c r="A767" s="6"/>
      <c r="B767" s="42"/>
      <c r="C767" s="10"/>
      <c r="D767" s="10"/>
      <c r="E767" s="10"/>
      <c r="F767" s="10"/>
      <c r="G767" s="10"/>
      <c r="H767" s="10"/>
      <c r="I767" s="57"/>
      <c r="J767" s="57"/>
      <c r="K767" s="57"/>
      <c r="L767" s="57"/>
      <c r="M767" s="57"/>
      <c r="N767" s="57"/>
      <c r="O767" s="6"/>
    </row>
    <row r="768" spans="1:15" ht="12.75">
      <c r="A768" s="6"/>
      <c r="B768" s="43"/>
      <c r="C768" s="6"/>
      <c r="D768" s="6"/>
      <c r="E768" s="6"/>
      <c r="F768" s="6"/>
      <c r="G768" s="6"/>
      <c r="H768" s="6"/>
      <c r="I768" s="58"/>
      <c r="J768" s="58"/>
      <c r="K768" s="58"/>
      <c r="L768" s="58"/>
      <c r="M768" s="58"/>
      <c r="N768" s="58"/>
      <c r="O768" s="6"/>
    </row>
    <row r="769" spans="1:15" ht="12.75">
      <c r="A769" s="6"/>
      <c r="B769" s="43"/>
      <c r="C769" s="6"/>
      <c r="D769" s="6"/>
      <c r="E769" s="6"/>
      <c r="F769" s="6"/>
      <c r="G769" s="6"/>
      <c r="H769" s="6"/>
      <c r="I769" s="58"/>
      <c r="J769" s="58"/>
      <c r="K769" s="58"/>
      <c r="L769" s="58"/>
      <c r="M769" s="58"/>
      <c r="N769" s="58"/>
      <c r="O769" s="6"/>
    </row>
    <row r="770" spans="1:15" ht="12.75">
      <c r="A770" s="6"/>
      <c r="B770" s="42"/>
      <c r="C770" s="10"/>
      <c r="D770" s="10"/>
      <c r="E770" s="10"/>
      <c r="F770" s="10"/>
      <c r="G770" s="10"/>
      <c r="H770" s="10"/>
      <c r="I770" s="57"/>
      <c r="J770" s="57"/>
      <c r="K770" s="57"/>
      <c r="L770" s="57"/>
      <c r="M770" s="57"/>
      <c r="N770" s="57"/>
      <c r="O770" s="40"/>
    </row>
    <row r="771" spans="1:17" ht="12.75">
      <c r="A771" s="6"/>
      <c r="B771" s="43"/>
      <c r="C771" s="6"/>
      <c r="D771" s="6"/>
      <c r="E771" s="6"/>
      <c r="F771" s="6"/>
      <c r="G771" s="6"/>
      <c r="H771" s="6"/>
      <c r="I771" s="58"/>
      <c r="J771" s="58"/>
      <c r="K771" s="58"/>
      <c r="L771" s="58"/>
      <c r="M771" s="58"/>
      <c r="N771" s="58"/>
      <c r="O771" s="10"/>
      <c r="P771" s="30"/>
      <c r="Q771" s="30"/>
    </row>
    <row r="772" spans="1:17" ht="12.75">
      <c r="A772" s="6"/>
      <c r="B772" s="43"/>
      <c r="C772" s="6"/>
      <c r="D772" s="6"/>
      <c r="E772" s="6"/>
      <c r="F772" s="6"/>
      <c r="G772" s="6"/>
      <c r="H772" s="6"/>
      <c r="I772" s="58"/>
      <c r="J772" s="58"/>
      <c r="K772" s="58"/>
      <c r="L772" s="58"/>
      <c r="M772" s="58"/>
      <c r="N772" s="58"/>
      <c r="O772" s="10"/>
      <c r="P772" s="30"/>
      <c r="Q772" s="30"/>
    </row>
    <row r="773" spans="1:17" ht="12.75">
      <c r="A773" s="6"/>
      <c r="B773" s="43"/>
      <c r="C773" s="6"/>
      <c r="D773" s="6"/>
      <c r="E773" s="6"/>
      <c r="F773" s="6"/>
      <c r="G773" s="6"/>
      <c r="H773" s="6"/>
      <c r="I773" s="58"/>
      <c r="J773" s="58"/>
      <c r="K773" s="58"/>
      <c r="L773" s="58"/>
      <c r="M773" s="58"/>
      <c r="N773" s="58"/>
      <c r="O773" s="10"/>
      <c r="P773" s="30"/>
      <c r="Q773" s="30"/>
    </row>
    <row r="774" spans="1:15" ht="12.75">
      <c r="A774" s="6"/>
      <c r="B774" s="43"/>
      <c r="C774" s="6"/>
      <c r="D774" s="6"/>
      <c r="E774" s="6"/>
      <c r="F774" s="6"/>
      <c r="G774" s="6"/>
      <c r="H774" s="6"/>
      <c r="I774" s="58"/>
      <c r="J774" s="58"/>
      <c r="K774" s="58"/>
      <c r="L774" s="58"/>
      <c r="M774" s="58"/>
      <c r="N774" s="58"/>
      <c r="O774" s="6"/>
    </row>
    <row r="775" spans="1:15" ht="12.75">
      <c r="A775" s="6"/>
      <c r="B775" s="43"/>
      <c r="C775" s="6"/>
      <c r="D775" s="6"/>
      <c r="E775" s="6"/>
      <c r="F775" s="6"/>
      <c r="G775" s="6"/>
      <c r="H775" s="6"/>
      <c r="I775" s="58"/>
      <c r="J775" s="58"/>
      <c r="K775" s="58"/>
      <c r="L775" s="58"/>
      <c r="M775" s="58"/>
      <c r="N775" s="58"/>
      <c r="O775" s="6"/>
    </row>
    <row r="776" spans="1:15" ht="12.75">
      <c r="A776" s="6"/>
      <c r="B776" s="43"/>
      <c r="C776" s="6"/>
      <c r="D776" s="6"/>
      <c r="E776" s="6"/>
      <c r="F776" s="6"/>
      <c r="G776" s="6"/>
      <c r="H776" s="6"/>
      <c r="I776" s="58"/>
      <c r="J776" s="58"/>
      <c r="K776" s="58"/>
      <c r="L776" s="58"/>
      <c r="M776" s="58"/>
      <c r="N776" s="58"/>
      <c r="O776" s="6"/>
    </row>
    <row r="777" spans="1:15" ht="12.75">
      <c r="A777" s="6"/>
      <c r="B777" s="39"/>
      <c r="C777" s="6"/>
      <c r="D777" s="6"/>
      <c r="E777" s="6"/>
      <c r="F777" s="6"/>
      <c r="G777" s="6"/>
      <c r="H777" s="6"/>
      <c r="I777" s="58"/>
      <c r="J777" s="58"/>
      <c r="K777" s="58"/>
      <c r="L777" s="58"/>
      <c r="M777" s="58"/>
      <c r="N777" s="58"/>
      <c r="O777" s="6"/>
    </row>
    <row r="778" spans="1:15" ht="12.75">
      <c r="A778" s="6"/>
      <c r="B778" s="39"/>
      <c r="C778" s="6"/>
      <c r="D778" s="6"/>
      <c r="E778" s="6"/>
      <c r="F778" s="6"/>
      <c r="G778" s="6"/>
      <c r="H778" s="6"/>
      <c r="I778" s="58"/>
      <c r="J778" s="58"/>
      <c r="K778" s="58"/>
      <c r="L778" s="58"/>
      <c r="M778" s="58"/>
      <c r="N778" s="58"/>
      <c r="O778" s="6"/>
    </row>
    <row r="779" spans="1:15" ht="12.75">
      <c r="A779" s="6"/>
      <c r="B779" s="39"/>
      <c r="C779" s="6"/>
      <c r="D779" s="6"/>
      <c r="E779" s="6"/>
      <c r="F779" s="6"/>
      <c r="G779" s="6"/>
      <c r="H779" s="6"/>
      <c r="I779" s="58"/>
      <c r="J779" s="58"/>
      <c r="K779" s="58"/>
      <c r="L779" s="58"/>
      <c r="M779" s="58"/>
      <c r="N779" s="58"/>
      <c r="O779" s="6"/>
    </row>
    <row r="780" spans="1:15" ht="12.75">
      <c r="A780" s="6"/>
      <c r="B780" s="39"/>
      <c r="C780" s="6"/>
      <c r="D780" s="6"/>
      <c r="E780" s="6"/>
      <c r="F780" s="6"/>
      <c r="G780" s="6"/>
      <c r="H780" s="6"/>
      <c r="I780" s="58"/>
      <c r="J780" s="58"/>
      <c r="K780" s="58"/>
      <c r="L780" s="58"/>
      <c r="M780" s="58"/>
      <c r="N780" s="58"/>
      <c r="O780" s="6"/>
    </row>
    <row r="781" spans="1:15" ht="12.75">
      <c r="A781" s="6"/>
      <c r="B781" s="39"/>
      <c r="C781" s="6"/>
      <c r="D781" s="6"/>
      <c r="E781" s="6"/>
      <c r="F781" s="6"/>
      <c r="G781" s="6"/>
      <c r="H781" s="6"/>
      <c r="I781" s="58"/>
      <c r="J781" s="58"/>
      <c r="K781" s="58"/>
      <c r="L781" s="58"/>
      <c r="M781" s="58"/>
      <c r="N781" s="58"/>
      <c r="O781" s="6"/>
    </row>
    <row r="782" spans="1:15" ht="12.75">
      <c r="A782" s="6"/>
      <c r="B782" s="39"/>
      <c r="C782" s="6"/>
      <c r="D782" s="6"/>
      <c r="E782" s="6"/>
      <c r="F782" s="6"/>
      <c r="G782" s="6"/>
      <c r="H782" s="6"/>
      <c r="I782" s="58"/>
      <c r="J782" s="58"/>
      <c r="K782" s="58"/>
      <c r="L782" s="58"/>
      <c r="M782" s="58"/>
      <c r="N782" s="58"/>
      <c r="O782" s="6"/>
    </row>
    <row r="783" spans="1:15" ht="12.75">
      <c r="A783" s="6"/>
      <c r="B783" s="39"/>
      <c r="C783" s="6"/>
      <c r="D783" s="6"/>
      <c r="E783" s="6"/>
      <c r="F783" s="6"/>
      <c r="G783" s="6"/>
      <c r="H783" s="6"/>
      <c r="I783" s="58"/>
      <c r="J783" s="58"/>
      <c r="K783" s="58"/>
      <c r="L783" s="58"/>
      <c r="M783" s="58"/>
      <c r="N783" s="58"/>
      <c r="O783" s="6"/>
    </row>
    <row r="784" spans="1:15" ht="12.75">
      <c r="A784" s="6"/>
      <c r="B784" s="39"/>
      <c r="C784" s="6"/>
      <c r="D784" s="6"/>
      <c r="E784" s="6"/>
      <c r="F784" s="6"/>
      <c r="G784" s="6"/>
      <c r="H784" s="6"/>
      <c r="I784" s="58"/>
      <c r="J784" s="58"/>
      <c r="K784" s="58"/>
      <c r="L784" s="58"/>
      <c r="M784" s="58"/>
      <c r="N784" s="58"/>
      <c r="O784" s="6"/>
    </row>
    <row r="785" spans="1:15" ht="12.75">
      <c r="A785" s="6"/>
      <c r="B785" s="39"/>
      <c r="C785" s="6"/>
      <c r="D785" s="6"/>
      <c r="E785" s="6"/>
      <c r="F785" s="6"/>
      <c r="G785" s="6"/>
      <c r="H785" s="6"/>
      <c r="I785" s="58"/>
      <c r="J785" s="58"/>
      <c r="K785" s="58"/>
      <c r="L785" s="58"/>
      <c r="M785" s="58"/>
      <c r="N785" s="58"/>
      <c r="O785" s="6"/>
    </row>
    <row r="786" spans="1:15" ht="12.75">
      <c r="A786" s="6"/>
      <c r="B786" s="39"/>
      <c r="C786" s="6"/>
      <c r="D786" s="6"/>
      <c r="E786" s="6"/>
      <c r="F786" s="6"/>
      <c r="G786" s="6"/>
      <c r="H786" s="6"/>
      <c r="I786" s="58"/>
      <c r="J786" s="58"/>
      <c r="K786" s="58"/>
      <c r="L786" s="58"/>
      <c r="M786" s="58"/>
      <c r="N786" s="58"/>
      <c r="O786" s="6"/>
    </row>
    <row r="787" spans="1:15" ht="12.75">
      <c r="A787" s="6"/>
      <c r="B787" s="39"/>
      <c r="C787" s="6"/>
      <c r="D787" s="6"/>
      <c r="E787" s="6"/>
      <c r="F787" s="6"/>
      <c r="G787" s="6"/>
      <c r="H787" s="6"/>
      <c r="I787" s="58"/>
      <c r="J787" s="58"/>
      <c r="K787" s="58"/>
      <c r="L787" s="58"/>
      <c r="M787" s="58"/>
      <c r="N787" s="58"/>
      <c r="O787" s="6"/>
    </row>
    <row r="788" spans="1:15" ht="12.75">
      <c r="A788" s="6"/>
      <c r="B788" s="39"/>
      <c r="C788" s="6"/>
      <c r="D788" s="6"/>
      <c r="E788" s="6"/>
      <c r="F788" s="6"/>
      <c r="G788" s="6"/>
      <c r="H788" s="6"/>
      <c r="I788" s="58"/>
      <c r="J788" s="58"/>
      <c r="K788" s="58"/>
      <c r="L788" s="58"/>
      <c r="M788" s="58"/>
      <c r="N788" s="58"/>
      <c r="O788" s="6"/>
    </row>
    <row r="789" spans="1:15" ht="12.75">
      <c r="A789" s="6"/>
      <c r="B789" s="39"/>
      <c r="C789" s="6"/>
      <c r="D789" s="6"/>
      <c r="E789" s="6"/>
      <c r="F789" s="6"/>
      <c r="G789" s="6"/>
      <c r="H789" s="6"/>
      <c r="I789" s="58"/>
      <c r="J789" s="58"/>
      <c r="K789" s="58"/>
      <c r="L789" s="58"/>
      <c r="M789" s="58"/>
      <c r="N789" s="58"/>
      <c r="O789" s="6"/>
    </row>
    <row r="790" spans="1:15" ht="12.75">
      <c r="A790" s="6"/>
      <c r="B790" s="39"/>
      <c r="C790" s="6"/>
      <c r="D790" s="6"/>
      <c r="E790" s="6"/>
      <c r="F790" s="6"/>
      <c r="G790" s="6"/>
      <c r="H790" s="6"/>
      <c r="I790" s="58"/>
      <c r="J790" s="58"/>
      <c r="K790" s="58"/>
      <c r="L790" s="58"/>
      <c r="M790" s="58"/>
      <c r="N790" s="58"/>
      <c r="O790" s="6"/>
    </row>
    <row r="791" spans="1:15" ht="12.75">
      <c r="A791" s="6"/>
      <c r="B791" s="39"/>
      <c r="C791" s="6"/>
      <c r="D791" s="6"/>
      <c r="E791" s="6"/>
      <c r="F791" s="6"/>
      <c r="G791" s="6"/>
      <c r="H791" s="6"/>
      <c r="I791" s="58"/>
      <c r="J791" s="58"/>
      <c r="K791" s="58"/>
      <c r="L791" s="58"/>
      <c r="M791" s="58"/>
      <c r="N791" s="58"/>
      <c r="O791" s="6"/>
    </row>
    <row r="792" spans="1:15" ht="12.75">
      <c r="A792" s="6"/>
      <c r="B792" s="39"/>
      <c r="C792" s="6"/>
      <c r="D792" s="6"/>
      <c r="E792" s="6"/>
      <c r="F792" s="6"/>
      <c r="G792" s="6"/>
      <c r="H792" s="6"/>
      <c r="I792" s="58"/>
      <c r="J792" s="58"/>
      <c r="K792" s="58"/>
      <c r="L792" s="58"/>
      <c r="M792" s="58"/>
      <c r="N792" s="58"/>
      <c r="O792" s="6"/>
    </row>
    <row r="793" spans="1:15" ht="12.75">
      <c r="A793" s="6"/>
      <c r="B793" s="39"/>
      <c r="C793" s="6"/>
      <c r="D793" s="6"/>
      <c r="E793" s="6"/>
      <c r="F793" s="6"/>
      <c r="G793" s="6"/>
      <c r="H793" s="6"/>
      <c r="I793" s="58"/>
      <c r="J793" s="58"/>
      <c r="K793" s="58"/>
      <c r="L793" s="58"/>
      <c r="M793" s="58"/>
      <c r="N793" s="58"/>
      <c r="O793" s="6"/>
    </row>
    <row r="794" spans="1:15" ht="12.75">
      <c r="A794" s="6"/>
      <c r="B794" s="39"/>
      <c r="C794" s="6"/>
      <c r="D794" s="6"/>
      <c r="E794" s="6"/>
      <c r="F794" s="6"/>
      <c r="G794" s="6"/>
      <c r="H794" s="6"/>
      <c r="I794" s="58"/>
      <c r="J794" s="58"/>
      <c r="K794" s="58"/>
      <c r="L794" s="58"/>
      <c r="M794" s="58"/>
      <c r="N794" s="58"/>
      <c r="O794" s="6"/>
    </row>
    <row r="795" spans="1:15" ht="12.75">
      <c r="A795" s="6"/>
      <c r="B795" s="39"/>
      <c r="C795" s="6"/>
      <c r="D795" s="6"/>
      <c r="E795" s="6"/>
      <c r="F795" s="6"/>
      <c r="G795" s="6"/>
      <c r="H795" s="6"/>
      <c r="I795" s="58"/>
      <c r="J795" s="58"/>
      <c r="K795" s="58"/>
      <c r="L795" s="58"/>
      <c r="M795" s="58"/>
      <c r="N795" s="58"/>
      <c r="O795" s="6"/>
    </row>
    <row r="796" spans="1:15" ht="12.75">
      <c r="A796" s="6"/>
      <c r="B796" s="46"/>
      <c r="C796" s="40"/>
      <c r="D796" s="40"/>
      <c r="E796" s="40"/>
      <c r="F796" s="40"/>
      <c r="G796" s="40"/>
      <c r="H796" s="40"/>
      <c r="I796" s="61"/>
      <c r="J796" s="61"/>
      <c r="K796" s="61"/>
      <c r="L796" s="61"/>
      <c r="M796" s="61"/>
      <c r="N796" s="58"/>
      <c r="O796" s="6"/>
    </row>
    <row r="797" spans="1:15" ht="12.75">
      <c r="A797" s="6"/>
      <c r="B797" s="46"/>
      <c r="C797" s="40"/>
      <c r="D797" s="40"/>
      <c r="E797" s="40"/>
      <c r="F797" s="40"/>
      <c r="G797" s="40"/>
      <c r="H797" s="40"/>
      <c r="I797" s="61"/>
      <c r="J797" s="61"/>
      <c r="K797" s="61"/>
      <c r="L797" s="61"/>
      <c r="M797" s="61"/>
      <c r="N797" s="58"/>
      <c r="O797" s="6"/>
    </row>
    <row r="798" spans="1:15" ht="12.75">
      <c r="A798" s="6"/>
      <c r="B798" s="150"/>
      <c r="C798" s="14"/>
      <c r="D798" s="14"/>
      <c r="E798" s="14"/>
      <c r="F798" s="14"/>
      <c r="G798" s="14"/>
      <c r="H798" s="14"/>
      <c r="I798" s="60"/>
      <c r="J798" s="60"/>
      <c r="K798" s="60"/>
      <c r="L798" s="58"/>
      <c r="M798" s="61"/>
      <c r="N798" s="58"/>
      <c r="O798" s="6"/>
    </row>
    <row r="799" spans="1:15" ht="12.75">
      <c r="A799" s="6"/>
      <c r="B799" s="34"/>
      <c r="C799" s="25"/>
      <c r="D799" s="25"/>
      <c r="E799" s="25"/>
      <c r="F799" s="25"/>
      <c r="G799" s="25"/>
      <c r="H799" s="25"/>
      <c r="I799" s="34"/>
      <c r="J799" s="34"/>
      <c r="K799" s="34"/>
      <c r="L799" s="34"/>
      <c r="M799" s="34"/>
      <c r="N799" s="34"/>
      <c r="O799" s="6"/>
    </row>
    <row r="800" spans="1:15" ht="12.75">
      <c r="A800" s="6"/>
      <c r="B800" s="39"/>
      <c r="C800" s="6"/>
      <c r="D800" s="6"/>
      <c r="E800" s="6"/>
      <c r="F800" s="6"/>
      <c r="G800" s="6"/>
      <c r="H800" s="6"/>
      <c r="I800" s="35"/>
      <c r="J800" s="35"/>
      <c r="K800" s="35"/>
      <c r="L800" s="51"/>
      <c r="M800" s="62"/>
      <c r="N800" s="39"/>
      <c r="O800" s="6"/>
    </row>
    <row r="801" spans="1:15" ht="12.75">
      <c r="A801" s="6"/>
      <c r="B801" s="149"/>
      <c r="C801" s="19"/>
      <c r="D801" s="19"/>
      <c r="E801" s="19"/>
      <c r="F801" s="19"/>
      <c r="G801" s="19"/>
      <c r="H801" s="19"/>
      <c r="I801" s="59"/>
      <c r="J801" s="59"/>
      <c r="K801" s="59"/>
      <c r="L801" s="61"/>
      <c r="M801" s="61"/>
      <c r="N801" s="58"/>
      <c r="O801" s="6"/>
    </row>
    <row r="802" spans="1:15" ht="12.75">
      <c r="A802" s="6"/>
      <c r="B802" s="154"/>
      <c r="C802" s="14"/>
      <c r="D802" s="14"/>
      <c r="E802" s="14"/>
      <c r="F802" s="14"/>
      <c r="G802" s="14"/>
      <c r="H802" s="14"/>
      <c r="I802" s="60"/>
      <c r="J802" s="60"/>
      <c r="K802" s="60"/>
      <c r="L802" s="58"/>
      <c r="M802" s="61"/>
      <c r="N802" s="58"/>
      <c r="O802" s="6"/>
    </row>
    <row r="803" spans="1:15" ht="12.75">
      <c r="A803" s="6"/>
      <c r="B803" s="39"/>
      <c r="C803" s="6"/>
      <c r="D803" s="6"/>
      <c r="E803" s="6"/>
      <c r="F803" s="6"/>
      <c r="G803" s="6"/>
      <c r="H803" s="6"/>
      <c r="I803" s="58"/>
      <c r="J803" s="58"/>
      <c r="K803" s="58"/>
      <c r="L803" s="60"/>
      <c r="M803" s="61"/>
      <c r="N803" s="58"/>
      <c r="O803" s="6"/>
    </row>
    <row r="804" spans="1:15" ht="12.75">
      <c r="A804" s="6"/>
      <c r="B804" s="46"/>
      <c r="C804" s="40"/>
      <c r="D804" s="40"/>
      <c r="E804" s="40"/>
      <c r="F804" s="40"/>
      <c r="G804" s="40"/>
      <c r="H804" s="40"/>
      <c r="I804" s="59"/>
      <c r="J804" s="59"/>
      <c r="K804" s="59"/>
      <c r="L804" s="61"/>
      <c r="M804" s="61"/>
      <c r="N804" s="58"/>
      <c r="O804" s="6"/>
    </row>
    <row r="805" spans="1:15" ht="12.75">
      <c r="A805" s="6"/>
      <c r="B805" s="42"/>
      <c r="C805" s="18"/>
      <c r="D805" s="18"/>
      <c r="E805" s="18"/>
      <c r="F805" s="18"/>
      <c r="G805" s="18"/>
      <c r="H805" s="18"/>
      <c r="I805" s="60"/>
      <c r="J805" s="60"/>
      <c r="K805" s="60"/>
      <c r="L805" s="58"/>
      <c r="M805" s="61"/>
      <c r="N805" s="58"/>
      <c r="O805" s="6"/>
    </row>
    <row r="806" spans="1:15" ht="12.75">
      <c r="A806" s="6"/>
      <c r="B806" s="155"/>
      <c r="C806" s="25"/>
      <c r="D806" s="25"/>
      <c r="E806" s="25"/>
      <c r="F806" s="25"/>
      <c r="G806" s="25"/>
      <c r="H806" s="25"/>
      <c r="I806" s="59"/>
      <c r="J806" s="59"/>
      <c r="K806" s="59"/>
      <c r="L806" s="61"/>
      <c r="M806" s="61"/>
      <c r="N806" s="151"/>
      <c r="O806" s="6"/>
    </row>
    <row r="807" spans="1:15" ht="12.75">
      <c r="A807" s="6"/>
      <c r="B807" s="39"/>
      <c r="C807" s="6"/>
      <c r="D807" s="6"/>
      <c r="E807" s="6"/>
      <c r="F807" s="6"/>
      <c r="G807" s="6"/>
      <c r="H807" s="6"/>
      <c r="I807" s="61"/>
      <c r="J807" s="61"/>
      <c r="K807" s="61"/>
      <c r="L807" s="61"/>
      <c r="M807" s="61"/>
      <c r="N807" s="61"/>
      <c r="O807" s="6"/>
    </row>
    <row r="808" spans="1:15" ht="12.75">
      <c r="A808" s="6"/>
      <c r="B808" s="150"/>
      <c r="C808" s="14"/>
      <c r="D808" s="14"/>
      <c r="E808" s="14"/>
      <c r="F808" s="14"/>
      <c r="G808" s="14"/>
      <c r="H808" s="14"/>
      <c r="I808" s="59"/>
      <c r="J808" s="59"/>
      <c r="K808" s="59"/>
      <c r="L808" s="61"/>
      <c r="M808" s="61"/>
      <c r="N808" s="61"/>
      <c r="O808" s="6"/>
    </row>
    <row r="809" spans="1:15" ht="12.75">
      <c r="A809" s="6"/>
      <c r="B809" s="150"/>
      <c r="C809" s="14"/>
      <c r="D809" s="14"/>
      <c r="E809" s="14"/>
      <c r="F809" s="14"/>
      <c r="G809" s="14"/>
      <c r="H809" s="14"/>
      <c r="I809" s="60"/>
      <c r="J809" s="60"/>
      <c r="K809" s="60"/>
      <c r="L809" s="58"/>
      <c r="M809" s="58"/>
      <c r="N809" s="61"/>
      <c r="O809" s="6"/>
    </row>
    <row r="810" spans="1:15" ht="12.75">
      <c r="A810" s="6"/>
      <c r="B810" s="150"/>
      <c r="C810" s="14"/>
      <c r="D810" s="14"/>
      <c r="E810" s="14"/>
      <c r="F810" s="14"/>
      <c r="G810" s="14"/>
      <c r="H810" s="14"/>
      <c r="I810" s="60"/>
      <c r="J810" s="60"/>
      <c r="K810" s="60"/>
      <c r="L810" s="58"/>
      <c r="M810" s="58"/>
      <c r="N810" s="61"/>
      <c r="O810" s="6"/>
    </row>
    <row r="811" spans="1:15" ht="12.75">
      <c r="A811" s="6"/>
      <c r="B811" s="150"/>
      <c r="C811" s="14"/>
      <c r="D811" s="14"/>
      <c r="E811" s="14"/>
      <c r="F811" s="14"/>
      <c r="G811" s="14"/>
      <c r="H811" s="14"/>
      <c r="I811" s="60"/>
      <c r="J811" s="60"/>
      <c r="K811" s="60"/>
      <c r="L811" s="58"/>
      <c r="M811" s="58"/>
      <c r="N811" s="61"/>
      <c r="O811" s="6"/>
    </row>
    <row r="812" spans="1:15" ht="15.75">
      <c r="A812" s="6"/>
      <c r="B812" s="156"/>
      <c r="C812" s="14"/>
      <c r="D812" s="14"/>
      <c r="E812" s="14"/>
      <c r="F812" s="14"/>
      <c r="G812" s="14"/>
      <c r="H812" s="14"/>
      <c r="I812" s="61"/>
      <c r="J812" s="61"/>
      <c r="K812" s="61"/>
      <c r="L812" s="61"/>
      <c r="M812" s="61"/>
      <c r="N812" s="61"/>
      <c r="O812" s="6"/>
    </row>
    <row r="813" spans="1:15" ht="12.75">
      <c r="A813" s="6"/>
      <c r="B813" s="39"/>
      <c r="C813" s="6"/>
      <c r="D813" s="6"/>
      <c r="E813" s="6"/>
      <c r="F813" s="6"/>
      <c r="G813" s="6"/>
      <c r="H813" s="6"/>
      <c r="I813" s="58"/>
      <c r="J813" s="58"/>
      <c r="K813" s="58"/>
      <c r="L813" s="58"/>
      <c r="M813" s="58"/>
      <c r="N813" s="58"/>
      <c r="O813" s="6"/>
    </row>
    <row r="814" spans="1:15" ht="12.75">
      <c r="A814" s="6"/>
      <c r="B814" s="39"/>
      <c r="C814" s="6"/>
      <c r="D814" s="6"/>
      <c r="E814" s="6"/>
      <c r="F814" s="6"/>
      <c r="G814" s="6"/>
      <c r="H814" s="6"/>
      <c r="I814" s="58"/>
      <c r="J814" s="58"/>
      <c r="K814" s="58"/>
      <c r="L814" s="58"/>
      <c r="M814" s="58"/>
      <c r="N814" s="58"/>
      <c r="O814" s="6"/>
    </row>
    <row r="815" spans="1:15" ht="12.75">
      <c r="A815" s="6"/>
      <c r="B815" s="39"/>
      <c r="C815" s="6"/>
      <c r="D815" s="6"/>
      <c r="E815" s="6"/>
      <c r="F815" s="6"/>
      <c r="G815" s="6"/>
      <c r="H815" s="6"/>
      <c r="I815" s="58"/>
      <c r="J815" s="58"/>
      <c r="K815" s="58"/>
      <c r="L815" s="58"/>
      <c r="M815" s="58"/>
      <c r="N815" s="58"/>
      <c r="O815" s="6"/>
    </row>
    <row r="816" spans="1:15" ht="12.75">
      <c r="A816" s="6"/>
      <c r="B816" s="39"/>
      <c r="C816" s="6"/>
      <c r="D816" s="6"/>
      <c r="E816" s="6"/>
      <c r="F816" s="6"/>
      <c r="G816" s="6"/>
      <c r="H816" s="6"/>
      <c r="I816" s="58"/>
      <c r="J816" s="58"/>
      <c r="K816" s="58"/>
      <c r="L816" s="58"/>
      <c r="M816" s="58"/>
      <c r="N816" s="58"/>
      <c r="O816" s="6"/>
    </row>
    <row r="817" spans="1:15" ht="12.75">
      <c r="A817" s="6"/>
      <c r="B817" s="39"/>
      <c r="C817" s="6"/>
      <c r="D817" s="6"/>
      <c r="E817" s="6"/>
      <c r="F817" s="6"/>
      <c r="G817" s="6"/>
      <c r="H817" s="6"/>
      <c r="I817" s="58"/>
      <c r="J817" s="58"/>
      <c r="K817" s="58"/>
      <c r="L817" s="58"/>
      <c r="M817" s="58"/>
      <c r="N817" s="58"/>
      <c r="O817" s="6"/>
    </row>
    <row r="818" spans="1:15" ht="15.75">
      <c r="A818" s="6"/>
      <c r="B818" s="156"/>
      <c r="C818" s="25"/>
      <c r="D818" s="25"/>
      <c r="E818" s="25"/>
      <c r="F818" s="25"/>
      <c r="G818" s="25"/>
      <c r="H818" s="25"/>
      <c r="I818" s="155"/>
      <c r="J818" s="155"/>
      <c r="K818" s="155"/>
      <c r="L818" s="155"/>
      <c r="M818" s="155"/>
      <c r="N818" s="155"/>
      <c r="O818" s="6"/>
    </row>
    <row r="819" spans="1:15" ht="15.75">
      <c r="A819" s="6"/>
      <c r="B819" s="157"/>
      <c r="C819" s="25"/>
      <c r="D819" s="25"/>
      <c r="E819" s="25"/>
      <c r="F819" s="25"/>
      <c r="G819" s="25"/>
      <c r="H819" s="25"/>
      <c r="I819" s="152"/>
      <c r="J819" s="152"/>
      <c r="K819" s="152"/>
      <c r="L819" s="34"/>
      <c r="M819" s="34"/>
      <c r="N819" s="34"/>
      <c r="O819" s="6"/>
    </row>
    <row r="820" spans="1:15" ht="12.75">
      <c r="A820" s="6"/>
      <c r="B820" s="39"/>
      <c r="C820" s="6"/>
      <c r="D820" s="6"/>
      <c r="E820" s="6"/>
      <c r="F820" s="6"/>
      <c r="G820" s="6"/>
      <c r="H820" s="6"/>
      <c r="I820" s="39"/>
      <c r="J820" s="39"/>
      <c r="K820" s="39"/>
      <c r="L820" s="5"/>
      <c r="M820" s="158"/>
      <c r="N820" s="6"/>
      <c r="O820" s="6"/>
    </row>
    <row r="821" spans="1:16" ht="15.75">
      <c r="A821" s="6"/>
      <c r="B821" s="157"/>
      <c r="C821" s="25"/>
      <c r="D821" s="25"/>
      <c r="E821" s="25"/>
      <c r="F821" s="25"/>
      <c r="G821" s="25"/>
      <c r="H821" s="25"/>
      <c r="I821" s="157"/>
      <c r="J821" s="157"/>
      <c r="K821" s="157"/>
      <c r="L821" s="159"/>
      <c r="M821" s="160"/>
      <c r="N821" s="12"/>
      <c r="O821" s="12"/>
      <c r="P821" s="11"/>
    </row>
    <row r="822" spans="1:16" ht="18">
      <c r="A822" s="6"/>
      <c r="B822" s="1921"/>
      <c r="C822" s="1921"/>
      <c r="D822" s="392"/>
      <c r="E822" s="392"/>
      <c r="F822" s="392"/>
      <c r="G822" s="392"/>
      <c r="H822" s="392"/>
      <c r="I822" s="119"/>
      <c r="J822" s="119"/>
      <c r="K822" s="119"/>
      <c r="L822" s="119"/>
      <c r="M822" s="120"/>
      <c r="N822" s="121"/>
      <c r="O822" s="161"/>
      <c r="P822" s="11"/>
    </row>
    <row r="823" spans="1:16" ht="12.75">
      <c r="A823" s="6"/>
      <c r="B823" s="10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20"/>
      <c r="N823" s="119"/>
      <c r="O823" s="6"/>
      <c r="P823" s="11"/>
    </row>
    <row r="824" spans="1:16" ht="12.75">
      <c r="A824" s="6"/>
      <c r="B824" s="6"/>
      <c r="C824" s="10"/>
      <c r="D824" s="10"/>
      <c r="E824" s="10"/>
      <c r="F824" s="10"/>
      <c r="G824" s="10"/>
      <c r="H824" s="10"/>
      <c r="I824" s="119"/>
      <c r="J824" s="119"/>
      <c r="K824" s="119"/>
      <c r="L824" s="119"/>
      <c r="M824" s="120"/>
      <c r="N824" s="119"/>
      <c r="O824" s="6"/>
      <c r="P824" s="11"/>
    </row>
    <row r="825" spans="1:16" ht="12.75">
      <c r="A825" s="6"/>
      <c r="B825" s="41"/>
      <c r="C825" s="41"/>
      <c r="D825" s="41"/>
      <c r="E825" s="41"/>
      <c r="F825" s="41"/>
      <c r="G825" s="41"/>
      <c r="H825" s="41"/>
      <c r="I825" s="61"/>
      <c r="J825" s="61"/>
      <c r="K825" s="61"/>
      <c r="L825" s="143"/>
      <c r="M825" s="143"/>
      <c r="N825" s="61"/>
      <c r="O825" s="6"/>
      <c r="P825" s="11"/>
    </row>
    <row r="826" spans="1:15" ht="12.75">
      <c r="A826" s="6"/>
      <c r="B826" s="41"/>
      <c r="C826" s="21"/>
      <c r="D826" s="21"/>
      <c r="E826" s="21"/>
      <c r="F826" s="21"/>
      <c r="G826" s="21"/>
      <c r="H826" s="21"/>
      <c r="I826" s="61"/>
      <c r="J826" s="61"/>
      <c r="K826" s="61"/>
      <c r="L826" s="143"/>
      <c r="M826" s="143"/>
      <c r="N826" s="61"/>
      <c r="O826" s="6"/>
    </row>
    <row r="827" spans="1:15" ht="12.75">
      <c r="A827" s="6"/>
      <c r="B827" s="41"/>
      <c r="C827" s="21"/>
      <c r="D827" s="21"/>
      <c r="E827" s="21"/>
      <c r="F827" s="21"/>
      <c r="G827" s="21"/>
      <c r="H827" s="21"/>
      <c r="I827" s="61"/>
      <c r="J827" s="61"/>
      <c r="K827" s="61"/>
      <c r="L827" s="143"/>
      <c r="M827" s="143"/>
      <c r="N827" s="58"/>
      <c r="O827" s="6"/>
    </row>
    <row r="828" spans="1:15" ht="12.75">
      <c r="A828" s="6"/>
      <c r="B828" s="42"/>
      <c r="C828" s="10"/>
      <c r="D828" s="10"/>
      <c r="E828" s="10"/>
      <c r="F828" s="10"/>
      <c r="G828" s="10"/>
      <c r="H828" s="10"/>
      <c r="I828" s="58"/>
      <c r="J828" s="58"/>
      <c r="K828" s="58"/>
      <c r="L828" s="57"/>
      <c r="M828" s="57"/>
      <c r="N828" s="58"/>
      <c r="O828" s="6"/>
    </row>
    <row r="829" spans="1:15" ht="12.75">
      <c r="A829" s="6"/>
      <c r="B829" s="42"/>
      <c r="C829" s="10"/>
      <c r="D829" s="10"/>
      <c r="E829" s="10"/>
      <c r="F829" s="10"/>
      <c r="G829" s="10"/>
      <c r="H829" s="10"/>
      <c r="I829" s="58"/>
      <c r="J829" s="58"/>
      <c r="K829" s="58"/>
      <c r="L829" s="57"/>
      <c r="M829" s="57"/>
      <c r="N829" s="58"/>
      <c r="O829" s="116"/>
    </row>
    <row r="830" spans="1:15" ht="12.75">
      <c r="A830" s="6"/>
      <c r="B830" s="43"/>
      <c r="C830" s="6"/>
      <c r="D830" s="6"/>
      <c r="E830" s="6"/>
      <c r="F830" s="6"/>
      <c r="G830" s="6"/>
      <c r="H830" s="6"/>
      <c r="I830" s="58"/>
      <c r="J830" s="58"/>
      <c r="K830" s="58"/>
      <c r="L830" s="57"/>
      <c r="M830" s="57"/>
      <c r="N830" s="58"/>
      <c r="O830" s="6"/>
    </row>
    <row r="831" spans="1:15" ht="12.75">
      <c r="A831" s="6"/>
      <c r="B831" s="43"/>
      <c r="C831" s="6"/>
      <c r="D831" s="6"/>
      <c r="E831" s="6"/>
      <c r="F831" s="6"/>
      <c r="G831" s="6"/>
      <c r="H831" s="6"/>
      <c r="I831" s="58"/>
      <c r="J831" s="58"/>
      <c r="K831" s="58"/>
      <c r="L831" s="57"/>
      <c r="M831" s="57"/>
      <c r="N831" s="58"/>
      <c r="O831" s="6"/>
    </row>
    <row r="832" spans="1:15" ht="12.75">
      <c r="A832" s="6"/>
      <c r="B832" s="43"/>
      <c r="C832" s="6"/>
      <c r="D832" s="6"/>
      <c r="E832" s="6"/>
      <c r="F832" s="6"/>
      <c r="G832" s="6"/>
      <c r="H832" s="6"/>
      <c r="I832" s="58"/>
      <c r="J832" s="58"/>
      <c r="K832" s="58"/>
      <c r="L832" s="58"/>
      <c r="M832" s="58"/>
      <c r="N832" s="58"/>
      <c r="O832" s="6"/>
    </row>
    <row r="833" spans="1:15" ht="12.75">
      <c r="A833" s="6"/>
      <c r="B833" s="42"/>
      <c r="C833" s="10"/>
      <c r="D833" s="10"/>
      <c r="E833" s="10"/>
      <c r="F833" s="10"/>
      <c r="G833" s="10"/>
      <c r="H833" s="10"/>
      <c r="I833" s="58"/>
      <c r="J833" s="58"/>
      <c r="K833" s="58"/>
      <c r="L833" s="58"/>
      <c r="M833" s="58"/>
      <c r="N833" s="58"/>
      <c r="O833" s="6"/>
    </row>
    <row r="834" spans="1:15" ht="12.75">
      <c r="A834" s="6"/>
      <c r="B834" s="42"/>
      <c r="C834" s="10"/>
      <c r="D834" s="10"/>
      <c r="E834" s="10"/>
      <c r="F834" s="10"/>
      <c r="G834" s="10"/>
      <c r="H834" s="10"/>
      <c r="I834" s="58"/>
      <c r="J834" s="58"/>
      <c r="K834" s="58"/>
      <c r="L834" s="57"/>
      <c r="M834" s="60"/>
      <c r="N834" s="58"/>
      <c r="O834" s="24"/>
    </row>
    <row r="835" spans="1:17" ht="12.75">
      <c r="A835" s="6"/>
      <c r="B835" s="42"/>
      <c r="C835" s="10"/>
      <c r="D835" s="10"/>
      <c r="E835" s="10"/>
      <c r="F835" s="10"/>
      <c r="G835" s="10"/>
      <c r="H835" s="10"/>
      <c r="I835" s="58"/>
      <c r="J835" s="58"/>
      <c r="K835" s="58"/>
      <c r="L835" s="58"/>
      <c r="M835" s="60"/>
      <c r="N835" s="58"/>
      <c r="O835" s="10"/>
      <c r="P835" s="17"/>
      <c r="Q835" s="17"/>
    </row>
    <row r="836" spans="1:17" ht="12.75">
      <c r="A836" s="6"/>
      <c r="B836" s="43"/>
      <c r="C836" s="6"/>
      <c r="D836" s="6"/>
      <c r="E836" s="6"/>
      <c r="F836" s="6"/>
      <c r="G836" s="6"/>
      <c r="H836" s="6"/>
      <c r="I836" s="58"/>
      <c r="J836" s="58"/>
      <c r="K836" s="58"/>
      <c r="L836" s="58"/>
      <c r="M836" s="58"/>
      <c r="N836" s="58"/>
      <c r="O836" s="10"/>
      <c r="P836" s="17"/>
      <c r="Q836" s="17"/>
    </row>
    <row r="837" spans="1:17" ht="12.75">
      <c r="A837" s="6"/>
      <c r="B837" s="39"/>
      <c r="C837" s="6"/>
      <c r="D837" s="6"/>
      <c r="E837" s="6"/>
      <c r="F837" s="6"/>
      <c r="G837" s="6"/>
      <c r="H837" s="6"/>
      <c r="I837" s="58"/>
      <c r="J837" s="58"/>
      <c r="K837" s="58"/>
      <c r="L837" s="58"/>
      <c r="M837" s="58"/>
      <c r="N837" s="58"/>
      <c r="O837" s="10"/>
      <c r="P837" s="17"/>
      <c r="Q837" s="17"/>
    </row>
    <row r="838" spans="1:15" ht="12.75">
      <c r="A838" s="6"/>
      <c r="B838" s="39"/>
      <c r="C838" s="6"/>
      <c r="D838" s="6"/>
      <c r="E838" s="6"/>
      <c r="F838" s="6"/>
      <c r="G838" s="6"/>
      <c r="H838" s="6"/>
      <c r="I838" s="58"/>
      <c r="J838" s="58"/>
      <c r="K838" s="58"/>
      <c r="L838" s="58"/>
      <c r="M838" s="58"/>
      <c r="N838" s="58"/>
      <c r="O838" s="6"/>
    </row>
    <row r="839" spans="1:15" ht="12.75" customHeight="1">
      <c r="A839" s="6"/>
      <c r="B839" s="39"/>
      <c r="C839" s="6"/>
      <c r="D839" s="6"/>
      <c r="E839" s="6"/>
      <c r="F839" s="6"/>
      <c r="G839" s="6"/>
      <c r="H839" s="6"/>
      <c r="I839" s="58"/>
      <c r="J839" s="58"/>
      <c r="K839" s="58"/>
      <c r="L839" s="58"/>
      <c r="M839" s="60"/>
      <c r="N839" s="58"/>
      <c r="O839" s="162"/>
    </row>
    <row r="840" spans="1:15" ht="12.75" customHeight="1">
      <c r="A840" s="6"/>
      <c r="B840" s="39"/>
      <c r="C840" s="6"/>
      <c r="D840" s="6"/>
      <c r="E840" s="6"/>
      <c r="F840" s="6"/>
      <c r="G840" s="6"/>
      <c r="H840" s="6"/>
      <c r="I840" s="58"/>
      <c r="J840" s="58"/>
      <c r="K840" s="58"/>
      <c r="L840" s="58"/>
      <c r="M840" s="58"/>
      <c r="N840" s="58"/>
      <c r="O840" s="31"/>
    </row>
    <row r="841" spans="1:15" ht="12.75" customHeight="1">
      <c r="A841" s="6"/>
      <c r="B841" s="39"/>
      <c r="C841" s="6"/>
      <c r="D841" s="6"/>
      <c r="E841" s="6"/>
      <c r="F841" s="6"/>
      <c r="G841" s="6"/>
      <c r="H841" s="6"/>
      <c r="I841" s="58"/>
      <c r="J841" s="58"/>
      <c r="K841" s="58"/>
      <c r="L841" s="58"/>
      <c r="M841" s="58"/>
      <c r="N841" s="58"/>
      <c r="O841" s="10"/>
    </row>
    <row r="842" spans="1:15" ht="12.75">
      <c r="A842" s="6"/>
      <c r="B842" s="39"/>
      <c r="C842" s="6"/>
      <c r="D842" s="6"/>
      <c r="E842" s="6"/>
      <c r="F842" s="6"/>
      <c r="G842" s="6"/>
      <c r="H842" s="6"/>
      <c r="I842" s="58"/>
      <c r="J842" s="58"/>
      <c r="K842" s="58"/>
      <c r="L842" s="58"/>
      <c r="M842" s="58"/>
      <c r="N842" s="58"/>
      <c r="O842" s="10"/>
    </row>
    <row r="843" spans="1:16" ht="12.75">
      <c r="A843" s="6"/>
      <c r="B843" s="39"/>
      <c r="C843" s="6"/>
      <c r="D843" s="6"/>
      <c r="E843" s="6"/>
      <c r="F843" s="6"/>
      <c r="G843" s="6"/>
      <c r="H843" s="6"/>
      <c r="I843" s="58"/>
      <c r="J843" s="58"/>
      <c r="K843" s="58"/>
      <c r="L843" s="58"/>
      <c r="M843" s="58"/>
      <c r="N843" s="58"/>
      <c r="O843" s="10"/>
      <c r="P843" t="s">
        <v>8</v>
      </c>
    </row>
    <row r="844" spans="1:16" ht="12.75">
      <c r="A844" s="6"/>
      <c r="B844" s="39"/>
      <c r="C844" s="6"/>
      <c r="D844" s="6"/>
      <c r="E844" s="6"/>
      <c r="F844" s="6"/>
      <c r="G844" s="6"/>
      <c r="H844" s="6"/>
      <c r="I844" s="58"/>
      <c r="J844" s="58"/>
      <c r="K844" s="58"/>
      <c r="L844" s="58"/>
      <c r="M844" s="58"/>
      <c r="N844" s="58"/>
      <c r="O844" s="6"/>
      <c r="P844" t="s">
        <v>4</v>
      </c>
    </row>
    <row r="845" spans="1:17" ht="12.75">
      <c r="A845" s="6"/>
      <c r="B845" s="39"/>
      <c r="C845" s="6"/>
      <c r="D845" s="6"/>
      <c r="E845" s="6"/>
      <c r="F845" s="6"/>
      <c r="G845" s="6"/>
      <c r="H845" s="6"/>
      <c r="I845" s="58"/>
      <c r="J845" s="58"/>
      <c r="K845" s="58"/>
      <c r="L845" s="58"/>
      <c r="M845" s="58"/>
      <c r="N845" s="58"/>
      <c r="O845" s="163"/>
      <c r="P845" s="63"/>
      <c r="Q845" s="63"/>
    </row>
    <row r="846" spans="1:15" ht="12.75">
      <c r="A846" s="6"/>
      <c r="B846" s="46"/>
      <c r="C846" s="40"/>
      <c r="D846" s="40"/>
      <c r="E846" s="40"/>
      <c r="F846" s="40"/>
      <c r="G846" s="40"/>
      <c r="H846" s="40"/>
      <c r="I846" s="61"/>
      <c r="J846" s="61"/>
      <c r="K846" s="61"/>
      <c r="L846" s="61"/>
      <c r="M846" s="61"/>
      <c r="N846" s="61"/>
      <c r="O846" s="10"/>
    </row>
    <row r="847" spans="1:15" ht="12.75">
      <c r="A847" s="6"/>
      <c r="B847" s="39"/>
      <c r="C847" s="6"/>
      <c r="D847" s="6"/>
      <c r="E847" s="6"/>
      <c r="F847" s="6"/>
      <c r="G847" s="6"/>
      <c r="H847" s="6"/>
      <c r="I847" s="58"/>
      <c r="J847" s="58"/>
      <c r="K847" s="58"/>
      <c r="L847" s="58"/>
      <c r="M847" s="61"/>
      <c r="N847" s="58"/>
      <c r="O847" s="6"/>
    </row>
    <row r="848" spans="1:15" ht="12.75">
      <c r="A848" s="6"/>
      <c r="B848" s="25"/>
      <c r="C848" s="25"/>
      <c r="D848" s="25"/>
      <c r="E848" s="25"/>
      <c r="F848" s="25"/>
      <c r="G848" s="25"/>
      <c r="H848" s="25"/>
      <c r="I848" s="34"/>
      <c r="J848" s="34"/>
      <c r="K848" s="34"/>
      <c r="L848" s="34"/>
      <c r="M848" s="34"/>
      <c r="N848" s="34"/>
      <c r="O848" s="164"/>
    </row>
    <row r="849" spans="1:15" ht="12.75">
      <c r="A849" s="6"/>
      <c r="B849" s="43"/>
      <c r="C849" s="6"/>
      <c r="D849" s="6"/>
      <c r="E849" s="6"/>
      <c r="F849" s="6"/>
      <c r="G849" s="6"/>
      <c r="H849" s="6"/>
      <c r="I849" s="165"/>
      <c r="J849" s="165"/>
      <c r="K849" s="165"/>
      <c r="L849" s="5"/>
      <c r="M849" s="6"/>
      <c r="N849" s="6"/>
      <c r="O849" s="6"/>
    </row>
    <row r="850" spans="1:15" ht="18">
      <c r="A850" s="6"/>
      <c r="B850" s="1921"/>
      <c r="C850" s="1921"/>
      <c r="D850" s="392"/>
      <c r="E850" s="392"/>
      <c r="F850" s="392"/>
      <c r="G850" s="392"/>
      <c r="H850" s="392"/>
      <c r="I850" s="119"/>
      <c r="J850" s="119"/>
      <c r="K850" s="119"/>
      <c r="L850" s="119"/>
      <c r="M850" s="120"/>
      <c r="N850" s="121"/>
      <c r="O850" s="6"/>
    </row>
    <row r="851" spans="1:15" ht="12.75">
      <c r="A851" s="6"/>
      <c r="B851" s="10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20"/>
      <c r="N851" s="119"/>
      <c r="O851" s="6"/>
    </row>
    <row r="852" spans="1:15" ht="12.75">
      <c r="A852" s="6"/>
      <c r="B852" s="6"/>
      <c r="C852" s="10"/>
      <c r="D852" s="10"/>
      <c r="E852" s="10"/>
      <c r="F852" s="10"/>
      <c r="G852" s="10"/>
      <c r="H852" s="10"/>
      <c r="I852" s="119"/>
      <c r="J852" s="119"/>
      <c r="K852" s="119"/>
      <c r="L852" s="119"/>
      <c r="M852" s="120"/>
      <c r="N852" s="119"/>
      <c r="O852" s="6"/>
    </row>
    <row r="853" spans="1:15" ht="12.75">
      <c r="A853" s="6"/>
      <c r="B853" s="41"/>
      <c r="C853" s="41"/>
      <c r="D853" s="41"/>
      <c r="E853" s="41"/>
      <c r="F853" s="41"/>
      <c r="G853" s="41"/>
      <c r="H853" s="41"/>
      <c r="I853" s="61"/>
      <c r="J853" s="61"/>
      <c r="K853" s="61"/>
      <c r="L853" s="143"/>
      <c r="M853" s="166"/>
      <c r="N853" s="167"/>
      <c r="O853" s="6"/>
    </row>
    <row r="854" spans="1:15" ht="12.75">
      <c r="A854" s="6"/>
      <c r="B854" s="41"/>
      <c r="C854" s="21"/>
      <c r="D854" s="21"/>
      <c r="E854" s="21"/>
      <c r="F854" s="21"/>
      <c r="G854" s="21"/>
      <c r="H854" s="21"/>
      <c r="I854" s="61"/>
      <c r="J854" s="61"/>
      <c r="K854" s="61"/>
      <c r="L854" s="143"/>
      <c r="M854" s="143"/>
      <c r="N854" s="167"/>
      <c r="O854" s="6"/>
    </row>
    <row r="855" spans="1:15" ht="12.75">
      <c r="A855" s="6"/>
      <c r="B855" s="41"/>
      <c r="C855" s="21"/>
      <c r="D855" s="21"/>
      <c r="E855" s="21"/>
      <c r="F855" s="21"/>
      <c r="G855" s="21"/>
      <c r="H855" s="21"/>
      <c r="I855" s="61"/>
      <c r="J855" s="61"/>
      <c r="K855" s="61"/>
      <c r="L855" s="143"/>
      <c r="M855" s="143"/>
      <c r="N855" s="58"/>
      <c r="O855" s="6"/>
    </row>
    <row r="856" spans="1:15" ht="12.75">
      <c r="A856" s="6"/>
      <c r="B856" s="39"/>
      <c r="C856" s="10"/>
      <c r="D856" s="10"/>
      <c r="E856" s="10"/>
      <c r="F856" s="10"/>
      <c r="G856" s="10"/>
      <c r="H856" s="10"/>
      <c r="I856" s="58"/>
      <c r="J856" s="58"/>
      <c r="K856" s="58"/>
      <c r="L856" s="58"/>
      <c r="M856" s="58"/>
      <c r="N856" s="58"/>
      <c r="O856" s="6"/>
    </row>
    <row r="857" spans="1:15" ht="12.75">
      <c r="A857" s="6"/>
      <c r="B857" s="42"/>
      <c r="C857" s="10"/>
      <c r="D857" s="10"/>
      <c r="E857" s="10"/>
      <c r="F857" s="10"/>
      <c r="G857" s="10"/>
      <c r="H857" s="10"/>
      <c r="I857" s="58"/>
      <c r="J857" s="58"/>
      <c r="K857" s="58"/>
      <c r="L857" s="58"/>
      <c r="M857" s="58"/>
      <c r="N857" s="58"/>
      <c r="O857" s="6"/>
    </row>
    <row r="858" spans="1:15" ht="12.75">
      <c r="A858" s="6"/>
      <c r="B858" s="43"/>
      <c r="C858" s="6"/>
      <c r="D858" s="6"/>
      <c r="E858" s="6"/>
      <c r="F858" s="6"/>
      <c r="G858" s="6"/>
      <c r="H858" s="6"/>
      <c r="I858" s="58"/>
      <c r="J858" s="58"/>
      <c r="K858" s="58"/>
      <c r="L858" s="58"/>
      <c r="M858" s="58"/>
      <c r="N858" s="58"/>
      <c r="O858" s="6"/>
    </row>
    <row r="859" spans="1:15" ht="12.75">
      <c r="A859" s="6"/>
      <c r="B859" s="43"/>
      <c r="C859" s="6"/>
      <c r="D859" s="6"/>
      <c r="E859" s="6"/>
      <c r="F859" s="6"/>
      <c r="G859" s="6"/>
      <c r="H859" s="6"/>
      <c r="I859" s="58"/>
      <c r="J859" s="58"/>
      <c r="K859" s="58"/>
      <c r="L859" s="58"/>
      <c r="M859" s="58"/>
      <c r="N859" s="58"/>
      <c r="O859" s="6"/>
    </row>
    <row r="860" spans="1:15" ht="12.75">
      <c r="A860" s="6"/>
      <c r="B860" s="39"/>
      <c r="C860" s="6"/>
      <c r="D860" s="6"/>
      <c r="E860" s="6"/>
      <c r="F860" s="6"/>
      <c r="G860" s="6"/>
      <c r="H860" s="6"/>
      <c r="I860" s="58"/>
      <c r="J860" s="58"/>
      <c r="K860" s="58"/>
      <c r="L860" s="58"/>
      <c r="M860" s="58"/>
      <c r="N860" s="58"/>
      <c r="O860" s="19"/>
    </row>
    <row r="861" spans="1:17" ht="12.75">
      <c r="A861" s="6"/>
      <c r="B861" s="39"/>
      <c r="C861" s="6"/>
      <c r="D861" s="6"/>
      <c r="E861" s="6"/>
      <c r="F861" s="6"/>
      <c r="G861" s="6"/>
      <c r="H861" s="6"/>
      <c r="I861" s="58"/>
      <c r="J861" s="58"/>
      <c r="K861" s="58"/>
      <c r="L861" s="58"/>
      <c r="M861" s="58"/>
      <c r="N861" s="58"/>
      <c r="O861" s="6"/>
      <c r="Q861" s="11"/>
    </row>
    <row r="862" spans="1:15" ht="12.75">
      <c r="A862" s="6"/>
      <c r="B862" s="39"/>
      <c r="C862" s="6"/>
      <c r="D862" s="6"/>
      <c r="E862" s="6"/>
      <c r="F862" s="6"/>
      <c r="G862" s="6"/>
      <c r="H862" s="6"/>
      <c r="I862" s="58"/>
      <c r="J862" s="58"/>
      <c r="K862" s="58"/>
      <c r="L862" s="58"/>
      <c r="M862" s="58"/>
      <c r="N862" s="58"/>
      <c r="O862" s="6"/>
    </row>
    <row r="863" spans="1:16" ht="12.75">
      <c r="A863" s="6"/>
      <c r="B863" s="39"/>
      <c r="C863" s="6"/>
      <c r="D863" s="6"/>
      <c r="E863" s="6"/>
      <c r="F863" s="6"/>
      <c r="G863" s="6"/>
      <c r="H863" s="6"/>
      <c r="I863" s="58"/>
      <c r="J863" s="58"/>
      <c r="K863" s="58"/>
      <c r="L863" s="58"/>
      <c r="M863" s="58"/>
      <c r="N863" s="58"/>
      <c r="O863" s="6"/>
      <c r="P863" s="11"/>
    </row>
    <row r="864" spans="1:15" ht="12.75">
      <c r="A864" s="6"/>
      <c r="B864" s="46"/>
      <c r="C864" s="40"/>
      <c r="D864" s="40"/>
      <c r="E864" s="40"/>
      <c r="F864" s="40"/>
      <c r="G864" s="40"/>
      <c r="H864" s="40"/>
      <c r="I864" s="61"/>
      <c r="J864" s="61"/>
      <c r="K864" s="61"/>
      <c r="L864" s="61"/>
      <c r="M864" s="61"/>
      <c r="N864" s="58"/>
      <c r="O864" s="162"/>
    </row>
    <row r="865" spans="1:15" ht="12.75">
      <c r="A865" s="6"/>
      <c r="B865" s="39"/>
      <c r="C865" s="6"/>
      <c r="D865" s="6"/>
      <c r="E865" s="6"/>
      <c r="F865" s="6"/>
      <c r="G865" s="6"/>
      <c r="H865" s="6"/>
      <c r="I865" s="58"/>
      <c r="J865" s="58"/>
      <c r="K865" s="58"/>
      <c r="L865" s="58"/>
      <c r="M865" s="61"/>
      <c r="N865" s="58"/>
      <c r="O865" s="6"/>
    </row>
    <row r="866" spans="1:15" ht="12.75">
      <c r="A866" s="6"/>
      <c r="B866" s="25"/>
      <c r="C866" s="25"/>
      <c r="D866" s="25"/>
      <c r="E866" s="25"/>
      <c r="F866" s="25"/>
      <c r="G866" s="25"/>
      <c r="H866" s="25"/>
      <c r="I866" s="34"/>
      <c r="J866" s="34"/>
      <c r="K866" s="34"/>
      <c r="L866" s="34"/>
      <c r="M866" s="34"/>
      <c r="N866" s="34"/>
      <c r="O866" s="6"/>
    </row>
    <row r="867" spans="1:15" ht="12.75">
      <c r="A867" s="6"/>
      <c r="B867" s="43"/>
      <c r="C867" s="6"/>
      <c r="D867" s="6"/>
      <c r="E867" s="6"/>
      <c r="F867" s="6"/>
      <c r="G867" s="6"/>
      <c r="H867" s="6"/>
      <c r="I867" s="165"/>
      <c r="J867" s="165"/>
      <c r="K867" s="165"/>
      <c r="L867" s="5"/>
      <c r="M867" s="6"/>
      <c r="N867" s="6"/>
      <c r="O867" s="6"/>
    </row>
    <row r="868" spans="1:15" ht="12.75">
      <c r="A868" s="6"/>
      <c r="B868" s="21"/>
      <c r="C868" s="21"/>
      <c r="D868" s="21"/>
      <c r="E868" s="21"/>
      <c r="F868" s="21"/>
      <c r="G868" s="21"/>
      <c r="H868" s="21"/>
      <c r="I868" s="36"/>
      <c r="J868" s="36"/>
      <c r="K868" s="36"/>
      <c r="L868" s="29"/>
      <c r="M868" s="29"/>
      <c r="N868" s="29"/>
      <c r="O868" s="6"/>
    </row>
    <row r="869" spans="1:15" ht="18">
      <c r="A869" s="6"/>
      <c r="B869" s="1921"/>
      <c r="C869" s="1921"/>
      <c r="D869" s="392"/>
      <c r="E869" s="392"/>
      <c r="F869" s="392"/>
      <c r="G869" s="392"/>
      <c r="H869" s="392"/>
      <c r="I869" s="119"/>
      <c r="J869" s="119"/>
      <c r="K869" s="119"/>
      <c r="L869" s="119"/>
      <c r="M869" s="120"/>
      <c r="N869" s="121"/>
      <c r="O869" s="6"/>
    </row>
    <row r="870" spans="1:15" ht="12.75">
      <c r="A870" s="6"/>
      <c r="B870" s="10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20"/>
      <c r="N870" s="119"/>
      <c r="O870" s="6"/>
    </row>
    <row r="871" spans="1:15" ht="12.75">
      <c r="A871" s="6"/>
      <c r="B871" s="6"/>
      <c r="C871" s="10"/>
      <c r="D871" s="10"/>
      <c r="E871" s="10"/>
      <c r="F871" s="10"/>
      <c r="G871" s="10"/>
      <c r="H871" s="10"/>
      <c r="I871" s="119"/>
      <c r="J871" s="119"/>
      <c r="K871" s="119"/>
      <c r="L871" s="119"/>
      <c r="M871" s="120"/>
      <c r="N871" s="119"/>
      <c r="O871" s="6"/>
    </row>
    <row r="872" spans="1:15" ht="12.75">
      <c r="A872" s="6"/>
      <c r="B872" s="41"/>
      <c r="C872" s="41"/>
      <c r="D872" s="41"/>
      <c r="E872" s="41"/>
      <c r="F872" s="41"/>
      <c r="G872" s="41"/>
      <c r="H872" s="41"/>
      <c r="I872" s="61"/>
      <c r="J872" s="61"/>
      <c r="K872" s="61"/>
      <c r="L872" s="143"/>
      <c r="M872" s="143"/>
      <c r="N872" s="61"/>
      <c r="O872" s="6"/>
    </row>
    <row r="873" spans="1:15" ht="12.75">
      <c r="A873" s="6"/>
      <c r="B873" s="41"/>
      <c r="C873" s="21"/>
      <c r="D873" s="21"/>
      <c r="E873" s="21"/>
      <c r="F873" s="21"/>
      <c r="G873" s="21"/>
      <c r="H873" s="21"/>
      <c r="I873" s="61"/>
      <c r="J873" s="61"/>
      <c r="K873" s="61"/>
      <c r="L873" s="143"/>
      <c r="M873" s="143"/>
      <c r="N873" s="61"/>
      <c r="O873" s="6"/>
    </row>
    <row r="874" spans="1:15" ht="12.75">
      <c r="A874" s="6"/>
      <c r="B874" s="41"/>
      <c r="C874" s="21"/>
      <c r="D874" s="21"/>
      <c r="E874" s="21"/>
      <c r="F874" s="21"/>
      <c r="G874" s="21"/>
      <c r="H874" s="21"/>
      <c r="I874" s="61"/>
      <c r="J874" s="61"/>
      <c r="K874" s="61"/>
      <c r="L874" s="143"/>
      <c r="M874" s="143"/>
      <c r="N874" s="58"/>
      <c r="O874" s="6"/>
    </row>
    <row r="875" spans="1:15" ht="12.75">
      <c r="A875" s="6"/>
      <c r="B875" s="39"/>
      <c r="C875" s="6"/>
      <c r="D875" s="6"/>
      <c r="E875" s="6"/>
      <c r="F875" s="6"/>
      <c r="G875" s="6"/>
      <c r="H875" s="6"/>
      <c r="I875" s="58"/>
      <c r="J875" s="58"/>
      <c r="K875" s="58"/>
      <c r="L875" s="58"/>
      <c r="M875" s="58"/>
      <c r="N875" s="58"/>
      <c r="O875" s="6"/>
    </row>
    <row r="876" spans="1:15" ht="12.75">
      <c r="A876" s="6"/>
      <c r="B876" s="39"/>
      <c r="C876" s="6"/>
      <c r="D876" s="6"/>
      <c r="E876" s="6"/>
      <c r="F876" s="6"/>
      <c r="G876" s="6"/>
      <c r="H876" s="6"/>
      <c r="I876" s="58"/>
      <c r="J876" s="58"/>
      <c r="K876" s="58"/>
      <c r="L876" s="58"/>
      <c r="M876" s="58"/>
      <c r="N876" s="58"/>
      <c r="O876" s="6"/>
    </row>
    <row r="877" spans="1:15" ht="15.75" customHeight="1">
      <c r="A877" s="6"/>
      <c r="B877" s="46"/>
      <c r="C877" s="40"/>
      <c r="D877" s="40"/>
      <c r="E877" s="40"/>
      <c r="F877" s="40"/>
      <c r="G877" s="40"/>
      <c r="H877" s="40"/>
      <c r="I877" s="61"/>
      <c r="J877" s="61"/>
      <c r="K877" s="61"/>
      <c r="L877" s="61"/>
      <c r="M877" s="61"/>
      <c r="N877" s="58"/>
      <c r="O877" s="6"/>
    </row>
    <row r="878" spans="1:15" ht="12.75">
      <c r="A878" s="6"/>
      <c r="B878" s="42"/>
      <c r="C878" s="6"/>
      <c r="D878" s="6"/>
      <c r="E878" s="6"/>
      <c r="F878" s="6"/>
      <c r="G878" s="6"/>
      <c r="H878" s="6"/>
      <c r="I878" s="58"/>
      <c r="J878" s="58"/>
      <c r="K878" s="58"/>
      <c r="L878" s="58"/>
      <c r="M878" s="59"/>
      <c r="N878" s="58"/>
      <c r="O878" s="40"/>
    </row>
    <row r="879" spans="1:15" ht="12.75">
      <c r="A879" s="6"/>
      <c r="B879" s="42"/>
      <c r="C879" s="6"/>
      <c r="D879" s="6"/>
      <c r="E879" s="6"/>
      <c r="F879" s="6"/>
      <c r="G879" s="6"/>
      <c r="H879" s="6"/>
      <c r="I879" s="58"/>
      <c r="J879" s="58"/>
      <c r="K879" s="58"/>
      <c r="L879" s="58"/>
      <c r="M879" s="59"/>
      <c r="N879" s="58"/>
      <c r="O879" s="6"/>
    </row>
    <row r="880" spans="1:15" ht="12.75">
      <c r="A880" s="6"/>
      <c r="B880" s="25"/>
      <c r="C880" s="25"/>
      <c r="D880" s="25"/>
      <c r="E880" s="25"/>
      <c r="F880" s="25"/>
      <c r="G880" s="25"/>
      <c r="H880" s="25"/>
      <c r="I880" s="34"/>
      <c r="J880" s="34"/>
      <c r="K880" s="34"/>
      <c r="L880" s="34"/>
      <c r="M880" s="34"/>
      <c r="N880" s="34"/>
      <c r="O880" s="6"/>
    </row>
    <row r="881" spans="1:15" ht="12.75">
      <c r="A881" s="6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6"/>
    </row>
    <row r="882" spans="1:15" ht="12.75">
      <c r="A882" s="6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168"/>
    </row>
    <row r="883" spans="1:15" ht="12.75">
      <c r="A883" s="6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6"/>
    </row>
    <row r="884" spans="1:15" ht="12.75">
      <c r="A884" s="6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6"/>
    </row>
    <row r="885" spans="1:17" ht="12.75">
      <c r="A885" s="6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6"/>
      <c r="Q885" s="44"/>
    </row>
    <row r="886" spans="1:15" ht="12.75">
      <c r="A886" s="6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6"/>
    </row>
    <row r="887" spans="1:15" ht="12.75">
      <c r="A887" s="6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6"/>
    </row>
    <row r="888" spans="1:15" ht="18">
      <c r="A888" s="6"/>
      <c r="B888" s="1921"/>
      <c r="C888" s="1921"/>
      <c r="D888" s="392"/>
      <c r="E888" s="392"/>
      <c r="F888" s="392"/>
      <c r="G888" s="392"/>
      <c r="H888" s="392"/>
      <c r="I888" s="119"/>
      <c r="J888" s="119"/>
      <c r="K888" s="119"/>
      <c r="L888" s="119"/>
      <c r="M888" s="120"/>
      <c r="N888" s="121"/>
      <c r="O888" s="6"/>
    </row>
    <row r="889" spans="1:15" ht="12.75">
      <c r="A889" s="6"/>
      <c r="B889" s="10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20"/>
      <c r="N889" s="119"/>
      <c r="O889" s="6"/>
    </row>
    <row r="890" spans="1:15" ht="12.75">
      <c r="A890" s="6"/>
      <c r="B890" s="6"/>
      <c r="C890" s="10"/>
      <c r="D890" s="10"/>
      <c r="E890" s="10"/>
      <c r="F890" s="10"/>
      <c r="G890" s="10"/>
      <c r="H890" s="10"/>
      <c r="I890" s="119"/>
      <c r="J890" s="119"/>
      <c r="K890" s="119"/>
      <c r="L890" s="119"/>
      <c r="M890" s="120"/>
      <c r="N890" s="119"/>
      <c r="O890" s="6"/>
    </row>
    <row r="891" spans="1:15" ht="12.75">
      <c r="A891" s="6"/>
      <c r="B891" s="41"/>
      <c r="C891" s="21"/>
      <c r="D891" s="21"/>
      <c r="E891" s="21"/>
      <c r="F891" s="21"/>
      <c r="G891" s="21"/>
      <c r="H891" s="21"/>
      <c r="I891" s="61"/>
      <c r="J891" s="61"/>
      <c r="K891" s="61"/>
      <c r="L891" s="143"/>
      <c r="M891" s="143"/>
      <c r="N891" s="61"/>
      <c r="O891" s="6"/>
    </row>
    <row r="892" spans="1:17" ht="12.75">
      <c r="A892" s="6"/>
      <c r="B892" s="42"/>
      <c r="C892" s="8"/>
      <c r="D892" s="8"/>
      <c r="E892" s="8"/>
      <c r="F892" s="8"/>
      <c r="G892" s="8"/>
      <c r="H892" s="8"/>
      <c r="I892" s="58"/>
      <c r="J892" s="58"/>
      <c r="K892" s="58"/>
      <c r="L892" s="57"/>
      <c r="M892" s="57"/>
      <c r="N892" s="58"/>
      <c r="O892" s="19"/>
      <c r="Q892" s="11"/>
    </row>
    <row r="893" spans="1:15" ht="12.75">
      <c r="A893" s="6"/>
      <c r="B893" s="42"/>
      <c r="C893" s="6"/>
      <c r="D893" s="6"/>
      <c r="E893" s="6"/>
      <c r="F893" s="6"/>
      <c r="G893" s="6"/>
      <c r="H893" s="6"/>
      <c r="I893" s="58"/>
      <c r="J893" s="58"/>
      <c r="K893" s="58"/>
      <c r="L893" s="57"/>
      <c r="M893" s="57"/>
      <c r="N893" s="58"/>
      <c r="O893" s="6"/>
    </row>
    <row r="894" spans="1:15" ht="12.75">
      <c r="A894" s="6"/>
      <c r="B894" s="42"/>
      <c r="C894" s="8"/>
      <c r="D894" s="8"/>
      <c r="E894" s="8"/>
      <c r="F894" s="8"/>
      <c r="G894" s="8"/>
      <c r="H894" s="8"/>
      <c r="I894" s="58"/>
      <c r="J894" s="58"/>
      <c r="K894" s="58"/>
      <c r="L894" s="57"/>
      <c r="M894" s="57"/>
      <c r="N894" s="58"/>
      <c r="O894" s="6"/>
    </row>
    <row r="895" spans="1:15" ht="12.75">
      <c r="A895" s="6"/>
      <c r="B895" s="46"/>
      <c r="C895" s="41"/>
      <c r="D895" s="41"/>
      <c r="E895" s="41"/>
      <c r="F895" s="41"/>
      <c r="G895" s="41"/>
      <c r="H895" s="41"/>
      <c r="I895" s="61"/>
      <c r="J895" s="61"/>
      <c r="K895" s="61"/>
      <c r="L895" s="61"/>
      <c r="M895" s="61"/>
      <c r="N895" s="61"/>
      <c r="O895" s="10"/>
    </row>
    <row r="896" spans="1:15" ht="12.75">
      <c r="A896" s="6"/>
      <c r="B896" s="39"/>
      <c r="C896" s="6"/>
      <c r="D896" s="6"/>
      <c r="E896" s="6"/>
      <c r="F896" s="6"/>
      <c r="G896" s="6"/>
      <c r="H896" s="6"/>
      <c r="I896" s="58"/>
      <c r="J896" s="58"/>
      <c r="K896" s="58"/>
      <c r="L896" s="58"/>
      <c r="M896" s="58"/>
      <c r="N896" s="58"/>
      <c r="O896" s="10"/>
    </row>
    <row r="897" spans="1:15" ht="12.75">
      <c r="A897" s="6"/>
      <c r="B897" s="43"/>
      <c r="C897" s="6"/>
      <c r="D897" s="6"/>
      <c r="E897" s="6"/>
      <c r="F897" s="6"/>
      <c r="G897" s="6"/>
      <c r="H897" s="6"/>
      <c r="I897" s="58"/>
      <c r="J897" s="58"/>
      <c r="K897" s="58"/>
      <c r="L897" s="58"/>
      <c r="M897" s="58"/>
      <c r="N897" s="58"/>
      <c r="O897" s="10"/>
    </row>
    <row r="898" spans="1:15" ht="18" customHeight="1">
      <c r="A898" s="6"/>
      <c r="B898" s="25"/>
      <c r="C898" s="45"/>
      <c r="D898" s="45"/>
      <c r="E898" s="45"/>
      <c r="F898" s="45"/>
      <c r="G898" s="45"/>
      <c r="H898" s="45"/>
      <c r="I898" s="34"/>
      <c r="J898" s="34"/>
      <c r="K898" s="34"/>
      <c r="L898" s="34"/>
      <c r="M898" s="34"/>
      <c r="N898" s="34"/>
      <c r="O898" s="6"/>
    </row>
    <row r="899" spans="1:15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2.75" customHeight="1">
      <c r="A900" s="6"/>
      <c r="B900" s="6"/>
      <c r="C900" s="48"/>
      <c r="D900" s="48"/>
      <c r="E900" s="48"/>
      <c r="F900" s="48"/>
      <c r="G900" s="48"/>
      <c r="H900" s="48"/>
      <c r="I900" s="49"/>
      <c r="J900" s="49"/>
      <c r="K900" s="49"/>
      <c r="L900" s="49"/>
      <c r="M900" s="51"/>
      <c r="N900" s="40"/>
      <c r="O900" s="6"/>
    </row>
    <row r="901" spans="1:15" ht="12.75" customHeight="1">
      <c r="A901" s="6"/>
      <c r="B901" s="42"/>
      <c r="C901" s="6"/>
      <c r="D901" s="6"/>
      <c r="E901" s="6"/>
      <c r="F901" s="6"/>
      <c r="G901" s="6"/>
      <c r="H901" s="6"/>
      <c r="I901" s="33"/>
      <c r="J901" s="33"/>
      <c r="K901" s="33"/>
      <c r="L901" s="9"/>
      <c r="M901" s="20"/>
      <c r="N901" s="6"/>
      <c r="O901" s="6"/>
    </row>
    <row r="902" spans="1:15" ht="12.75">
      <c r="A902" s="6"/>
      <c r="B902" s="42"/>
      <c r="C902" s="8"/>
      <c r="D902" s="8"/>
      <c r="E902" s="8"/>
      <c r="F902" s="8"/>
      <c r="G902" s="8"/>
      <c r="H902" s="8"/>
      <c r="I902" s="33"/>
      <c r="J902" s="33"/>
      <c r="K902" s="33"/>
      <c r="L902" s="9"/>
      <c r="M902" s="20"/>
      <c r="N902" s="6"/>
      <c r="O902" s="6"/>
    </row>
    <row r="903" spans="1:15" ht="12.75" customHeight="1">
      <c r="A903" s="6"/>
      <c r="B903" s="46"/>
      <c r="C903" s="41"/>
      <c r="D903" s="41"/>
      <c r="E903" s="41"/>
      <c r="F903" s="41"/>
      <c r="G903" s="41"/>
      <c r="H903" s="41"/>
      <c r="I903" s="35"/>
      <c r="J903" s="35"/>
      <c r="K903" s="35"/>
      <c r="L903" s="24"/>
      <c r="M903" s="22"/>
      <c r="N903" s="6"/>
      <c r="O903" s="6"/>
    </row>
    <row r="904" spans="1:15" ht="12.75" customHeight="1">
      <c r="A904" s="6"/>
      <c r="B904" s="39"/>
      <c r="C904" s="6"/>
      <c r="D904" s="6"/>
      <c r="E904" s="6"/>
      <c r="F904" s="6"/>
      <c r="G904" s="6"/>
      <c r="H904" s="6"/>
      <c r="I904" s="33"/>
      <c r="J904" s="33"/>
      <c r="K904" s="33"/>
      <c r="L904" s="5"/>
      <c r="M904" s="22"/>
      <c r="N904" s="6"/>
      <c r="O904" s="6"/>
    </row>
    <row r="905" spans="1:15" ht="12.75" customHeight="1">
      <c r="A905" s="6"/>
      <c r="B905" s="43"/>
      <c r="C905" s="6"/>
      <c r="D905" s="6"/>
      <c r="E905" s="6"/>
      <c r="F905" s="6"/>
      <c r="G905" s="6"/>
      <c r="H905" s="6"/>
      <c r="I905" s="33"/>
      <c r="J905" s="33"/>
      <c r="K905" s="33"/>
      <c r="L905" s="5"/>
      <c r="M905" s="22"/>
      <c r="N905" s="6"/>
      <c r="O905" s="6"/>
    </row>
    <row r="906" spans="1:15" ht="12.75" customHeight="1">
      <c r="A906" s="6"/>
      <c r="B906" s="25"/>
      <c r="C906" s="45"/>
      <c r="D906" s="45"/>
      <c r="E906" s="45"/>
      <c r="F906" s="45"/>
      <c r="G906" s="45"/>
      <c r="H906" s="45"/>
      <c r="I906" s="34"/>
      <c r="J906" s="34"/>
      <c r="K906" s="34"/>
      <c r="L906" s="26"/>
      <c r="M906" s="25"/>
      <c r="N906" s="25"/>
      <c r="O906" s="40"/>
    </row>
    <row r="907" spans="1:15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6" ht="12.75" customHeight="1">
      <c r="A908" s="6"/>
      <c r="B908" s="6"/>
      <c r="C908" s="48"/>
      <c r="D908" s="48"/>
      <c r="E908" s="48"/>
      <c r="F908" s="48"/>
      <c r="G908" s="48"/>
      <c r="H908" s="48"/>
      <c r="I908" s="49"/>
      <c r="J908" s="49"/>
      <c r="K908" s="49"/>
      <c r="L908" s="50"/>
      <c r="M908" s="51"/>
      <c r="N908" s="40"/>
      <c r="O908" s="10"/>
      <c r="P908" s="30"/>
    </row>
    <row r="909" spans="2:14" ht="12.75" customHeight="1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2:15" ht="12.75" customHeight="1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2:15" ht="12.75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2:15" ht="12.75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O912" s="30"/>
    </row>
    <row r="913" spans="2:15" ht="12.75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2:15" ht="12.75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2:15" ht="12.75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7"/>
      <c r="M915" s="38"/>
      <c r="N915" s="30"/>
      <c r="O915" s="30"/>
    </row>
    <row r="916" spans="2:15" ht="12.75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2:15" ht="12.75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2:15" ht="12.75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2:15" ht="12.75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2:15" ht="12.75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2:15" ht="12.75" customHeight="1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2:15" ht="12.75" customHeight="1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2:15" ht="12.75" customHeight="1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2:15" ht="12.75" customHeight="1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2:15" ht="12.75" customHeight="1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2:15" ht="12.75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2:15" ht="12.75" customHeight="1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2:14" ht="12.75" customHeight="1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2:14" ht="12.75" customHeight="1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2:14" ht="12.75" customHeight="1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="17" customFormat="1" ht="12.75" customHeight="1"/>
    <row r="932" s="17" customFormat="1" ht="12.75"/>
    <row r="933" s="32" customFormat="1" ht="18" customHeight="1"/>
    <row r="934" s="17" customFormat="1" ht="12.75" customHeight="1"/>
    <row r="935" s="17" customFormat="1" ht="13.5" customHeight="1"/>
    <row r="936" s="17" customFormat="1" ht="12.75" customHeight="1"/>
    <row r="937" spans="2:14" ht="12.75" customHeight="1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2:14" ht="12.75" customHeight="1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2:14" ht="12.75" customHeight="1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2:14" ht="12.75" customHeight="1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2:14" ht="12.75" customHeight="1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2:14" ht="12.75" customHeight="1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ht="12.75" customHeight="1"/>
    <row r="944" ht="15.75" customHeight="1"/>
    <row r="975" ht="15.75" customHeight="1"/>
  </sheetData>
  <sheetProtection/>
  <mergeCells count="54">
    <mergeCell ref="A491:C491"/>
    <mergeCell ref="A495:C495"/>
    <mergeCell ref="A498:C498"/>
    <mergeCell ref="A214:C214"/>
    <mergeCell ref="A480:C480"/>
    <mergeCell ref="A355:C355"/>
    <mergeCell ref="A317:C317"/>
    <mergeCell ref="A318:C318"/>
    <mergeCell ref="A300:C300"/>
    <mergeCell ref="A507:C507"/>
    <mergeCell ref="A499:C499"/>
    <mergeCell ref="A515:B515"/>
    <mergeCell ref="A508:C508"/>
    <mergeCell ref="A503:C503"/>
    <mergeCell ref="A513:C513"/>
    <mergeCell ref="A504:C504"/>
    <mergeCell ref="B759:C759"/>
    <mergeCell ref="A528:C528"/>
    <mergeCell ref="A536:C536"/>
    <mergeCell ref="A545:C545"/>
    <mergeCell ref="A531:B531"/>
    <mergeCell ref="A540:C540"/>
    <mergeCell ref="A541:C541"/>
    <mergeCell ref="A539:C539"/>
    <mergeCell ref="A551:C551"/>
    <mergeCell ref="B888:C888"/>
    <mergeCell ref="B850:C850"/>
    <mergeCell ref="B638:C638"/>
    <mergeCell ref="B673:C673"/>
    <mergeCell ref="B700:C700"/>
    <mergeCell ref="B869:C869"/>
    <mergeCell ref="A639:C639"/>
    <mergeCell ref="B822:C822"/>
    <mergeCell ref="A653:C653"/>
    <mergeCell ref="A81:C81"/>
    <mergeCell ref="A552:C552"/>
    <mergeCell ref="A549:C549"/>
    <mergeCell ref="A547:C547"/>
    <mergeCell ref="B1:N1"/>
    <mergeCell ref="A7:C7"/>
    <mergeCell ref="A6:C6"/>
    <mergeCell ref="A3:C3"/>
    <mergeCell ref="C4:C5"/>
    <mergeCell ref="A548:C548"/>
    <mergeCell ref="A553:E553"/>
    <mergeCell ref="A65:C65"/>
    <mergeCell ref="A155:C155"/>
    <mergeCell ref="A481:C481"/>
    <mergeCell ref="A486:C486"/>
    <mergeCell ref="A89:C89"/>
    <mergeCell ref="A76:C76"/>
    <mergeCell ref="A191:C191"/>
    <mergeCell ref="A218:C218"/>
    <mergeCell ref="A116:C116"/>
  </mergeCells>
  <printOptions/>
  <pageMargins left="0.5905511811023623" right="0.1968503937007874" top="0.09" bottom="0.31496062992125984" header="0.26" footer="0.31496062992125984"/>
  <pageSetup horizontalDpi="600" verticalDpi="600" orientation="landscape" paperSize="9" scale="68" r:id="rId1"/>
  <rowBreaks count="16" manualBreakCount="16">
    <brk id="53" max="255" man="1"/>
    <brk id="128" max="255" man="1"/>
    <brk id="187" max="255" man="1"/>
    <brk id="249" max="255" man="1"/>
    <brk id="314" max="255" man="1"/>
    <brk id="385" max="255" man="1"/>
    <brk id="455" max="255" man="1"/>
    <brk id="493" max="255" man="1"/>
    <brk id="576" max="255" man="1"/>
    <brk id="614" max="255" man="1"/>
    <brk id="629" max="255" man="1"/>
    <brk id="636" max="255" man="1"/>
    <brk id="697" max="255" man="1"/>
    <brk id="758" max="255" man="1"/>
    <brk id="820" max="255" man="1"/>
    <brk id="881" max="255" man="1"/>
  </rowBreaks>
  <colBreaks count="1" manualBreakCount="1">
    <brk id="15" max="65535" man="1"/>
  </colBreaks>
  <ignoredErrors>
    <ignoredError sqref="G4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G56"/>
  <sheetViews>
    <sheetView zoomScalePageLayoutView="0" workbookViewId="0" topLeftCell="A2">
      <selection activeCell="D13" sqref="D13"/>
    </sheetView>
  </sheetViews>
  <sheetFormatPr defaultColWidth="9.00390625" defaultRowHeight="12.75"/>
  <cols>
    <col min="1" max="1" width="9.00390625" style="0" customWidth="1"/>
    <col min="2" max="2" width="14.00390625" style="0" customWidth="1"/>
    <col min="3" max="3" width="25.25390625" style="0" customWidth="1"/>
    <col min="4" max="4" width="11.75390625" style="0" bestFit="1" customWidth="1"/>
  </cols>
  <sheetData>
    <row r="3" ht="13.5" thickBot="1"/>
    <row r="4" spans="1:7" ht="15">
      <c r="A4" s="1913" t="s">
        <v>9</v>
      </c>
      <c r="B4" s="1914"/>
      <c r="C4" s="1915"/>
      <c r="D4" s="71" t="s">
        <v>250</v>
      </c>
      <c r="E4" s="71" t="s">
        <v>128</v>
      </c>
      <c r="F4" s="71" t="s">
        <v>128</v>
      </c>
      <c r="G4" s="16"/>
    </row>
    <row r="5" spans="1:7" ht="15">
      <c r="A5" s="885" t="s">
        <v>11</v>
      </c>
      <c r="B5" s="456" t="s">
        <v>13</v>
      </c>
      <c r="C5" s="1916" t="s">
        <v>121</v>
      </c>
      <c r="D5" s="69" t="s">
        <v>149</v>
      </c>
      <c r="E5" s="69" t="s">
        <v>150</v>
      </c>
      <c r="F5" s="69" t="s">
        <v>149</v>
      </c>
      <c r="G5" s="16"/>
    </row>
    <row r="6" spans="1:7" ht="15.75" thickBot="1">
      <c r="A6" s="886" t="s">
        <v>12</v>
      </c>
      <c r="B6" s="716" t="s">
        <v>14</v>
      </c>
      <c r="C6" s="1917"/>
      <c r="D6" s="446">
        <v>2018</v>
      </c>
      <c r="E6" s="446">
        <v>2019</v>
      </c>
      <c r="F6" s="446">
        <v>2020</v>
      </c>
      <c r="G6" s="16"/>
    </row>
    <row r="7" spans="1:7" ht="12.75">
      <c r="A7" s="1010">
        <v>41</v>
      </c>
      <c r="B7" s="1010" t="s">
        <v>188</v>
      </c>
      <c r="C7" s="1011">
        <v>610</v>
      </c>
      <c r="D7" s="978">
        <v>63000</v>
      </c>
      <c r="E7" s="447">
        <v>63000</v>
      </c>
      <c r="F7" s="197">
        <v>63000</v>
      </c>
      <c r="G7" s="16"/>
    </row>
    <row r="8" spans="1:7" ht="12.75">
      <c r="A8" s="1010"/>
      <c r="B8" s="1013"/>
      <c r="C8" s="1011">
        <v>620</v>
      </c>
      <c r="D8" s="979">
        <v>22500</v>
      </c>
      <c r="E8" s="448">
        <v>22500</v>
      </c>
      <c r="F8" s="200">
        <v>22500</v>
      </c>
      <c r="G8" s="16"/>
    </row>
    <row r="9" spans="1:7" ht="12.75">
      <c r="A9" s="1010"/>
      <c r="B9" s="1013"/>
      <c r="C9" s="1011">
        <v>630</v>
      </c>
      <c r="D9" s="1012"/>
      <c r="E9" s="1009"/>
      <c r="F9" s="16"/>
      <c r="G9" s="16"/>
    </row>
    <row r="10" spans="1:7" ht="12.75">
      <c r="A10" s="1014"/>
      <c r="B10" s="1009"/>
      <c r="C10" s="1011">
        <v>640</v>
      </c>
      <c r="D10" s="1012"/>
      <c r="E10" s="1009"/>
      <c r="F10" s="16"/>
      <c r="G10" s="16"/>
    </row>
    <row r="11" spans="1:7" ht="12.75">
      <c r="A11" s="1014"/>
      <c r="B11" s="1009"/>
      <c r="C11" s="1015"/>
      <c r="D11" s="1012"/>
      <c r="E11" s="1009"/>
      <c r="F11" s="16"/>
      <c r="G11" s="16"/>
    </row>
    <row r="12" spans="1:7" ht="12.75">
      <c r="A12" s="1016"/>
      <c r="B12" s="1009"/>
      <c r="C12" s="1015"/>
      <c r="D12" s="1012"/>
      <c r="E12" s="1009"/>
      <c r="F12" s="16"/>
      <c r="G12" s="16"/>
    </row>
    <row r="13" spans="1:7" ht="12.75">
      <c r="A13" s="1017"/>
      <c r="B13" s="16"/>
      <c r="C13" s="1015"/>
      <c r="D13" s="1018"/>
      <c r="E13" s="16"/>
      <c r="F13" s="16"/>
      <c r="G13" s="16"/>
    </row>
    <row r="14" spans="1:7" ht="12.75">
      <c r="A14" s="1017"/>
      <c r="B14" s="16"/>
      <c r="C14" s="1015"/>
      <c r="D14" s="1018"/>
      <c r="E14" s="16"/>
      <c r="F14" s="16"/>
      <c r="G14" s="16"/>
    </row>
    <row r="15" spans="1:7" ht="12.75">
      <c r="A15" s="1016"/>
      <c r="B15" s="1009"/>
      <c r="C15" s="1015"/>
      <c r="D15" s="1012"/>
      <c r="E15" s="1009"/>
      <c r="F15" s="16"/>
      <c r="G15" s="16"/>
    </row>
    <row r="16" spans="1:7" ht="12.75">
      <c r="A16" s="1017"/>
      <c r="B16" s="16"/>
      <c r="C16" s="1015"/>
      <c r="D16" s="1018"/>
      <c r="E16" s="16"/>
      <c r="F16" s="16"/>
      <c r="G16" s="16"/>
    </row>
    <row r="17" spans="1:7" ht="12.75">
      <c r="A17" s="1017"/>
      <c r="B17" s="16" t="s">
        <v>289</v>
      </c>
      <c r="C17" s="1015"/>
      <c r="D17" s="1018"/>
      <c r="E17" s="16"/>
      <c r="F17" s="16"/>
      <c r="G17" s="16"/>
    </row>
    <row r="18" spans="1:7" ht="12.75">
      <c r="A18" s="1017"/>
      <c r="B18" s="16"/>
      <c r="C18" s="1015"/>
      <c r="D18" s="1018"/>
      <c r="E18" s="16"/>
      <c r="F18" s="16"/>
      <c r="G18" s="16"/>
    </row>
    <row r="19" spans="1:7" ht="12.75">
      <c r="A19" s="1017"/>
      <c r="B19" s="16"/>
      <c r="C19" s="1015"/>
      <c r="D19" s="1018"/>
      <c r="E19" s="16"/>
      <c r="F19" s="16"/>
      <c r="G19" s="16"/>
    </row>
    <row r="20" spans="1:7" ht="12.75">
      <c r="A20" s="1017"/>
      <c r="B20" s="16"/>
      <c r="C20" s="1015"/>
      <c r="D20" s="1018"/>
      <c r="E20" s="16"/>
      <c r="F20" s="16"/>
      <c r="G20" s="16"/>
    </row>
    <row r="21" spans="1:7" ht="12.75">
      <c r="A21" s="1017"/>
      <c r="B21" s="16"/>
      <c r="C21" s="1015"/>
      <c r="D21" s="1018"/>
      <c r="E21" s="16"/>
      <c r="F21" s="16"/>
      <c r="G21" s="16"/>
    </row>
    <row r="22" spans="1:7" ht="12.75">
      <c r="A22" s="1017"/>
      <c r="B22" s="16"/>
      <c r="C22" s="1015"/>
      <c r="D22" s="1018"/>
      <c r="E22" s="16"/>
      <c r="F22" s="16"/>
      <c r="G22" s="16"/>
    </row>
    <row r="23" spans="1:7" ht="12.75">
      <c r="A23" s="1017"/>
      <c r="B23" s="16"/>
      <c r="C23" s="1015"/>
      <c r="D23" s="1018"/>
      <c r="E23" s="16"/>
      <c r="F23" s="16"/>
      <c r="G23" s="16"/>
    </row>
    <row r="24" spans="1:7" ht="12.75">
      <c r="A24" s="1014"/>
      <c r="B24" s="16"/>
      <c r="C24" s="16"/>
      <c r="D24" s="1018"/>
      <c r="E24" s="16"/>
      <c r="F24" s="16"/>
      <c r="G24" s="16"/>
    </row>
    <row r="25" spans="1:7" ht="12.75">
      <c r="A25" s="1014"/>
      <c r="B25" s="16"/>
      <c r="C25" s="1015"/>
      <c r="D25" s="1018"/>
      <c r="E25" s="16"/>
      <c r="F25" s="16"/>
      <c r="G25" s="16"/>
    </row>
    <row r="26" spans="1:7" ht="12.75">
      <c r="A26" s="1014"/>
      <c r="B26" s="16"/>
      <c r="C26" s="1015"/>
      <c r="D26" s="1018"/>
      <c r="E26" s="16"/>
      <c r="F26" s="16"/>
      <c r="G26" s="16"/>
    </row>
    <row r="27" spans="1:7" ht="12.75">
      <c r="A27" s="1014"/>
      <c r="B27" s="16"/>
      <c r="C27" s="1015"/>
      <c r="D27" s="1018"/>
      <c r="E27" s="16"/>
      <c r="F27" s="16"/>
      <c r="G27" s="16"/>
    </row>
    <row r="28" spans="1:7" ht="12.75">
      <c r="A28" s="1014"/>
      <c r="B28" s="16"/>
      <c r="C28" s="1015"/>
      <c r="D28" s="1018"/>
      <c r="E28" s="16"/>
      <c r="F28" s="16"/>
      <c r="G28" s="16"/>
    </row>
    <row r="29" spans="1:7" ht="12.75">
      <c r="A29" s="1014"/>
      <c r="B29" s="16"/>
      <c r="C29" s="1015"/>
      <c r="D29" s="1018"/>
      <c r="E29" s="16"/>
      <c r="F29" s="16"/>
      <c r="G29" s="16"/>
    </row>
    <row r="30" spans="1:7" ht="12.75">
      <c r="A30" s="1014"/>
      <c r="B30" s="16"/>
      <c r="C30" s="1015"/>
      <c r="D30" s="1018"/>
      <c r="E30" s="16"/>
      <c r="F30" s="16"/>
      <c r="G30" s="16"/>
    </row>
    <row r="31" spans="1:7" ht="12.75">
      <c r="A31" s="1014"/>
      <c r="B31" s="16"/>
      <c r="C31" s="16"/>
      <c r="D31" s="1018"/>
      <c r="E31" s="16"/>
      <c r="F31" s="16"/>
      <c r="G31" s="16"/>
    </row>
    <row r="32" spans="1:7" ht="12.75">
      <c r="A32" s="1014"/>
      <c r="B32" s="16"/>
      <c r="C32" s="1015"/>
      <c r="D32" s="1018"/>
      <c r="E32" s="16"/>
      <c r="F32" s="16"/>
      <c r="G32" s="16"/>
    </row>
    <row r="33" spans="1:7" ht="12.75">
      <c r="A33" s="1014"/>
      <c r="B33" s="16"/>
      <c r="C33" s="16"/>
      <c r="D33" s="1018"/>
      <c r="E33" s="16"/>
      <c r="F33" s="16"/>
      <c r="G33" s="16"/>
    </row>
    <row r="34" spans="1:7" ht="12.75">
      <c r="A34" s="1014"/>
      <c r="B34" s="16"/>
      <c r="C34" s="1015"/>
      <c r="D34" s="1018"/>
      <c r="E34" s="16"/>
      <c r="F34" s="16"/>
      <c r="G34" s="16"/>
    </row>
    <row r="35" spans="1:7" ht="12.75">
      <c r="A35" s="1014"/>
      <c r="B35" s="16"/>
      <c r="C35" s="16"/>
      <c r="D35" s="1018"/>
      <c r="E35" s="16"/>
      <c r="F35" s="16"/>
      <c r="G35" s="16"/>
    </row>
    <row r="36" spans="1:7" ht="12.75">
      <c r="A36" s="1014"/>
      <c r="B36" s="16"/>
      <c r="C36" s="1015"/>
      <c r="D36" s="1018"/>
      <c r="E36" s="16"/>
      <c r="F36" s="16"/>
      <c r="G36" s="16"/>
    </row>
    <row r="37" spans="1:7" ht="12.75">
      <c r="A37" s="1014"/>
      <c r="B37" s="16"/>
      <c r="C37" s="16"/>
      <c r="D37" s="1018"/>
      <c r="E37" s="16"/>
      <c r="F37" s="16"/>
      <c r="G37" s="16"/>
    </row>
    <row r="38" spans="1:7" ht="12.75">
      <c r="A38" s="1014"/>
      <c r="B38" s="16"/>
      <c r="C38" s="1015"/>
      <c r="D38" s="1018"/>
      <c r="E38" s="16"/>
      <c r="F38" s="16"/>
      <c r="G38" s="16"/>
    </row>
    <row r="39" spans="1:7" ht="12.75">
      <c r="A39" s="1014"/>
      <c r="B39" s="16"/>
      <c r="C39" s="16"/>
      <c r="D39" s="1018"/>
      <c r="E39" s="16"/>
      <c r="F39" s="16"/>
      <c r="G39" s="16"/>
    </row>
    <row r="40" spans="1:7" ht="12.75">
      <c r="A40" s="1014"/>
      <c r="B40" s="16"/>
      <c r="C40" s="1015"/>
      <c r="D40" s="1018"/>
      <c r="E40" s="16"/>
      <c r="F40" s="16"/>
      <c r="G40" s="16"/>
    </row>
    <row r="41" spans="1:7" ht="12.75">
      <c r="A41" s="1014"/>
      <c r="B41" s="16"/>
      <c r="C41" s="16"/>
      <c r="D41" s="1018"/>
      <c r="E41" s="16"/>
      <c r="F41" s="16"/>
      <c r="G41" s="16"/>
    </row>
    <row r="42" spans="1:7" ht="12.75">
      <c r="A42" s="1019"/>
      <c r="B42" s="1020"/>
      <c r="C42" s="1020"/>
      <c r="D42" s="1018"/>
      <c r="E42" s="16"/>
      <c r="F42" s="16"/>
      <c r="G42" s="16"/>
    </row>
    <row r="43" spans="1:7" ht="12.75">
      <c r="A43" s="1019"/>
      <c r="B43" s="1020"/>
      <c r="C43" s="1020"/>
      <c r="D43" s="1018"/>
      <c r="E43" s="16"/>
      <c r="F43" s="16"/>
      <c r="G43" s="16"/>
    </row>
    <row r="44" spans="1:7" ht="12.75">
      <c r="A44" s="1014"/>
      <c r="B44" s="16"/>
      <c r="C44" s="16"/>
      <c r="D44" s="1018"/>
      <c r="E44" s="16"/>
      <c r="F44" s="16"/>
      <c r="G44" s="16"/>
    </row>
    <row r="45" spans="1:7" ht="12.75">
      <c r="A45" s="1021"/>
      <c r="B45" s="1022"/>
      <c r="C45" s="1023"/>
      <c r="D45" s="1024"/>
      <c r="E45" s="1022"/>
      <c r="F45" s="1022"/>
      <c r="G45" s="16"/>
    </row>
    <row r="46" spans="1:7" ht="12.75">
      <c r="A46" s="1025"/>
      <c r="B46" s="1022"/>
      <c r="C46" s="1023"/>
      <c r="D46" s="1024"/>
      <c r="E46" s="1022"/>
      <c r="F46" s="1022"/>
      <c r="G46" s="16"/>
    </row>
    <row r="47" spans="1:7" ht="12.75">
      <c r="A47" s="1026"/>
      <c r="B47" s="1020"/>
      <c r="C47" s="16"/>
      <c r="D47" s="1018"/>
      <c r="E47" s="16"/>
      <c r="F47" s="16"/>
      <c r="G47" s="16"/>
    </row>
    <row r="48" spans="1:7" ht="12.75">
      <c r="A48" s="1025"/>
      <c r="B48" s="1027"/>
      <c r="C48" s="1023"/>
      <c r="D48" s="1024"/>
      <c r="E48" s="1022"/>
      <c r="F48" s="1022"/>
      <c r="G48" s="16"/>
    </row>
    <row r="49" spans="1:7" ht="12.75">
      <c r="A49" s="1014"/>
      <c r="B49" s="16"/>
      <c r="C49" s="16"/>
      <c r="D49" s="1028"/>
      <c r="E49" s="16"/>
      <c r="F49" s="16"/>
      <c r="G49" s="16"/>
    </row>
    <row r="50" spans="1:7" ht="15.75">
      <c r="A50" s="1014"/>
      <c r="B50" s="1029"/>
      <c r="C50" s="1015"/>
      <c r="D50" s="1018"/>
      <c r="E50" s="16"/>
      <c r="F50" s="16"/>
      <c r="G50" s="16"/>
    </row>
    <row r="51" spans="1:7" ht="12.75">
      <c r="A51" s="1014"/>
      <c r="B51" s="16"/>
      <c r="C51" s="1015"/>
      <c r="D51" s="1018"/>
      <c r="E51" s="16"/>
      <c r="F51" s="16"/>
      <c r="G51" s="16"/>
    </row>
    <row r="52" spans="1:7" ht="12.75">
      <c r="A52" s="1014"/>
      <c r="B52" s="16"/>
      <c r="C52" s="16"/>
      <c r="D52" s="1018"/>
      <c r="E52" s="16"/>
      <c r="F52" s="16"/>
      <c r="G52" s="16"/>
    </row>
    <row r="53" spans="1:7" ht="12.75">
      <c r="A53" s="16"/>
      <c r="B53" s="16"/>
      <c r="C53" s="16"/>
      <c r="D53" s="1018"/>
      <c r="E53" s="16"/>
      <c r="F53" s="16"/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</sheetData>
  <sheetProtection/>
  <mergeCells count="2">
    <mergeCell ref="A4:C4"/>
    <mergeCell ref="C5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ou.oponice@gmail.com</cp:lastModifiedBy>
  <cp:lastPrinted>2023-11-16T14:36:11Z</cp:lastPrinted>
  <dcterms:created xsi:type="dcterms:W3CDTF">1997-01-24T11:07:25Z</dcterms:created>
  <dcterms:modified xsi:type="dcterms:W3CDTF">2023-12-15T08:55:12Z</dcterms:modified>
  <cp:category/>
  <cp:version/>
  <cp:contentType/>
  <cp:contentStatus/>
</cp:coreProperties>
</file>